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C:\Users\wm485\Desktop\"/>
    </mc:Choice>
  </mc:AlternateContent>
  <xr:revisionPtr revIDLastSave="0" documentId="13_ncr:1_{F41DB813-46B3-46A3-AFE3-AE1AD4ACAAEA}" xr6:coauthVersionLast="47" xr6:coauthVersionMax="47" xr10:uidLastSave="{00000000-0000-0000-0000-000000000000}"/>
  <bookViews>
    <workbookView xWindow="-120" yWindow="-120" windowWidth="29040" windowHeight="15720" tabRatio="820" xr2:uid="{00000000-000D-0000-FFFF-FFFF00000000}"/>
  </bookViews>
  <sheets>
    <sheet name="Forside" sheetId="1" r:id="rId1"/>
    <sheet name="Tabell 1" sheetId="15" r:id="rId2"/>
    <sheet name="Tabell 2" sheetId="5" r:id="rId3"/>
    <sheet name="Tabell 3" sheetId="6" r:id="rId4"/>
    <sheet name="Tabell 4" sheetId="7" r:id="rId5"/>
    <sheet name="Tabell 5" sheetId="8" r:id="rId6"/>
    <sheet name="Tabell 6" sheetId="9" r:id="rId7"/>
    <sheet name="Tabell 7" sheetId="10" r:id="rId8"/>
    <sheet name="Tabell 8" sheetId="11" r:id="rId9"/>
    <sheet name="Tabell 9" sheetId="12" r:id="rId10"/>
    <sheet name="Tabell 10" sheetId="13" r:id="rId11"/>
    <sheet name="Tabell 11" sheetId="14" r:id="rId12"/>
    <sheet name="Tabell 12" sheetId="3"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 i="13" l="1"/>
  <c r="G37" i="6" l="1"/>
  <c r="G38" i="6"/>
  <c r="G39" i="6"/>
  <c r="G40" i="6"/>
  <c r="C46" i="6" l="1"/>
  <c r="B46" i="6"/>
  <c r="E46" i="6"/>
  <c r="D46" i="6"/>
  <c r="F46" i="6"/>
  <c r="G46" i="6" l="1"/>
  <c r="G8" i="11"/>
  <c r="G7" i="9"/>
  <c r="G8" i="9"/>
  <c r="G8" i="7"/>
  <c r="G7" i="11" l="1"/>
  <c r="F6" i="8"/>
  <c r="E6" i="8"/>
  <c r="D6" i="8"/>
  <c r="C6" i="8"/>
  <c r="B6" i="8"/>
  <c r="G7" i="7"/>
</calcChain>
</file>

<file path=xl/sharedStrings.xml><?xml version="1.0" encoding="utf-8"?>
<sst xmlns="http://schemas.openxmlformats.org/spreadsheetml/2006/main" count="260" uniqueCount="149">
  <si>
    <t>Opphavsrett og ansvar</t>
  </si>
  <si>
    <t>Tal i heile millionar stk.</t>
  </si>
  <si>
    <t>1000-kroner</t>
  </si>
  <si>
    <t>500-kroner</t>
  </si>
  <si>
    <t>200-kroner</t>
  </si>
  <si>
    <t>100-kroner</t>
  </si>
  <si>
    <t>50-kroner</t>
  </si>
  <si>
    <t>Totalt</t>
  </si>
  <si>
    <t>Norges Bank, Bankplassen 2, PB 1179 Sentrum, 0107 Oslo. Tlf. 22 31 60 00</t>
  </si>
  <si>
    <t>Setlar og mynt - statistikk</t>
  </si>
  <si>
    <t>Innhald:</t>
  </si>
  <si>
    <t>Tal i heile millionar kroner</t>
  </si>
  <si>
    <t>20-kroner</t>
  </si>
  <si>
    <t>10-kroner</t>
  </si>
  <si>
    <t>5-kroner</t>
  </si>
  <si>
    <t>1-kroner</t>
  </si>
  <si>
    <t>50-ører</t>
  </si>
  <si>
    <t>-</t>
  </si>
  <si>
    <t>Januar</t>
  </si>
  <si>
    <t>Februar</t>
  </si>
  <si>
    <t>Mars</t>
  </si>
  <si>
    <t>April</t>
  </si>
  <si>
    <t>Mai</t>
  </si>
  <si>
    <t>Juni</t>
  </si>
  <si>
    <t>Juli</t>
  </si>
  <si>
    <t>August</t>
  </si>
  <si>
    <t>September</t>
  </si>
  <si>
    <t>Oktober</t>
  </si>
  <si>
    <t>November</t>
  </si>
  <si>
    <t>Desember</t>
  </si>
  <si>
    <t>Tabellen viser kor mange gonger setlane gjennomsnittleg passerer gjennom Noregs Bank pr. år.</t>
  </si>
  <si>
    <t>Tabellen gir talet for setlar produsert for Noregs Bank, og kan ikkje brukast som kjelde for talet på setlar som er prega med ulike årstal.</t>
  </si>
  <si>
    <t>Produksjonsperiode</t>
  </si>
  <si>
    <t>1877-98</t>
  </si>
  <si>
    <t>1901-45</t>
  </si>
  <si>
    <t>1945-47</t>
  </si>
  <si>
    <t>1949-74</t>
  </si>
  <si>
    <t>1975-89</t>
  </si>
  <si>
    <t>1989-99</t>
  </si>
  <si>
    <t>1877-96</t>
  </si>
  <si>
    <t>1901-44</t>
  </si>
  <si>
    <t>1948-76</t>
  </si>
  <si>
    <t>1978-85</t>
  </si>
  <si>
    <t>1991-98</t>
  </si>
  <si>
    <t>1945-49</t>
  </si>
  <si>
    <t>1949-62</t>
  </si>
  <si>
    <t>1962-77</t>
  </si>
  <si>
    <t>1977-95</t>
  </si>
  <si>
    <t>1877-99</t>
  </si>
  <si>
    <t>1945-50</t>
  </si>
  <si>
    <t>1966-84</t>
  </si>
  <si>
    <t>1984-96</t>
  </si>
  <si>
    <t>1945-53</t>
  </si>
  <si>
    <t>1954-74</t>
  </si>
  <si>
    <t>1945-54</t>
  </si>
  <si>
    <t>1955-63</t>
  </si>
  <si>
    <t>1972-85</t>
  </si>
  <si>
    <t>1940-50</t>
  </si>
  <si>
    <t>1950-65</t>
  </si>
  <si>
    <t>1000-kronesetlar</t>
  </si>
  <si>
    <t>500-kronesetlar</t>
  </si>
  <si>
    <t>200-kronesetlar</t>
  </si>
  <si>
    <t>100-kronesetlar</t>
  </si>
  <si>
    <t>50-kronesetlar</t>
  </si>
  <si>
    <t>10-kronesetlar</t>
  </si>
  <si>
    <t>5-kronesetlar</t>
  </si>
  <si>
    <t>Skillemyntsetlar</t>
  </si>
  <si>
    <t>1-kronesetlar</t>
  </si>
  <si>
    <t>2-kronesetlar</t>
  </si>
  <si>
    <t>Årleg gjennomsnitt</t>
  </si>
  <si>
    <t>Myntar</t>
  </si>
  <si>
    <t>Setlar</t>
  </si>
  <si>
    <t>Tal i heile 1000 stk.</t>
  </si>
  <si>
    <r>
      <t>2014</t>
    </r>
    <r>
      <rPr>
        <vertAlign val="superscript"/>
        <sz val="9"/>
        <color theme="1"/>
        <rFont val="Arial"/>
        <family val="2"/>
      </rPr>
      <t>1)</t>
    </r>
  </si>
  <si>
    <t>Tala i tabellen viser omfanget av setelomløpet i forhold til omfanget av destruerte setlar det aktuelle året.</t>
  </si>
  <si>
    <r>
      <t>50-ører</t>
    </r>
    <r>
      <rPr>
        <vertAlign val="superscript"/>
        <sz val="9"/>
        <color theme="1"/>
        <rFont val="Arial"/>
        <family val="2"/>
      </rPr>
      <t>1)</t>
    </r>
  </si>
  <si>
    <r>
      <rPr>
        <vertAlign val="superscript"/>
        <sz val="9"/>
        <color theme="1"/>
        <rFont val="Arial"/>
        <family val="2"/>
      </rPr>
      <t>1)</t>
    </r>
    <r>
      <rPr>
        <sz val="9"/>
        <color theme="1"/>
        <rFont val="Arial"/>
        <family val="2"/>
      </rPr>
      <t xml:space="preserve"> I 2014 blei det destruert eit parti 1000-kronesetlar frå eit overskuddslager, og dette er årsaka til avviket i gjennomsnittleg "levetid" dette året.   </t>
    </r>
  </si>
  <si>
    <r>
      <t>2016</t>
    </r>
    <r>
      <rPr>
        <vertAlign val="superscript"/>
        <sz val="9"/>
        <color theme="1"/>
        <rFont val="Arial"/>
        <family val="2"/>
      </rPr>
      <t>1)</t>
    </r>
  </si>
  <si>
    <r>
      <rPr>
        <vertAlign val="superscript"/>
        <sz val="9"/>
        <color theme="1"/>
        <rFont val="Arial"/>
        <family val="2"/>
      </rPr>
      <t>1)</t>
    </r>
    <r>
      <rPr>
        <sz val="9"/>
        <color theme="1"/>
        <rFont val="Arial"/>
        <family val="2"/>
      </rPr>
      <t xml:space="preserve"> Setlar produsert frå og med 2016, er ny utgåve VIII. </t>
    </r>
  </si>
  <si>
    <t>2017-</t>
  </si>
  <si>
    <t>2016-</t>
  </si>
  <si>
    <t>2001-05</t>
  </si>
  <si>
    <t>1999-2015</t>
  </si>
  <si>
    <t>1994-2014</t>
  </si>
  <si>
    <t>1995-2015</t>
  </si>
  <si>
    <t>1996-2015</t>
  </si>
  <si>
    <t>2018-</t>
  </si>
  <si>
    <r>
      <rPr>
        <vertAlign val="superscript"/>
        <sz val="9"/>
        <color theme="1"/>
        <rFont val="Arial"/>
        <family val="2"/>
      </rPr>
      <t>1)</t>
    </r>
    <r>
      <rPr>
        <sz val="9"/>
        <color theme="1"/>
        <rFont val="Arial"/>
        <family val="2"/>
      </rPr>
      <t xml:space="preserve"> 50-ører gjekk ut av bruk som tvungne betalingsmiddel 1. mai 2012.</t>
    </r>
  </si>
  <si>
    <t>Tabellen viser talet på myntar leverte inn til Noregs Bank frå både bankar og publikum. Tala inkluderer innleveringar, byte og vekslingar.</t>
  </si>
  <si>
    <t>Tabellen viser talet på setlar leverte inn til Noregs Bank frå både bankar og publikum. Tala inkluderer innleveringar, byte og vekslingar.</t>
  </si>
  <si>
    <t>Tabellen viser kor mange gonger mynten gjennomsnittleg passerer gjennom Noregs Bank pr. år.</t>
  </si>
  <si>
    <r>
      <t xml:space="preserve">Tabellen viser talet på myntar som er prega med gjeldande årstal </t>
    </r>
    <r>
      <rPr>
        <sz val="9"/>
        <rFont val="Arial"/>
        <family val="2"/>
      </rPr>
      <t xml:space="preserve">og inkluderer alle kvalitetar (Proof, Brilliant mv.) </t>
    </r>
  </si>
  <si>
    <t>Utgåve I</t>
  </si>
  <si>
    <t>Utgåve II</t>
  </si>
  <si>
    <t>Utgåve III</t>
  </si>
  <si>
    <t>Utgåve IV</t>
  </si>
  <si>
    <t>Utgåve V</t>
  </si>
  <si>
    <t>Utgåve VI</t>
  </si>
  <si>
    <t>Utgåve VII</t>
  </si>
  <si>
    <t>Utgåve VIII</t>
  </si>
  <si>
    <t>2019-</t>
  </si>
  <si>
    <t>I 2017 blei dei første setlane i utgåve VIII sette i sirkulasjon. Etter kvart som valørane blir sete i sirkulasjon, vil destruksjonstala bli påverka slik at dei ikkje kan samanliknast med tidlegare år.</t>
  </si>
  <si>
    <t xml:space="preserve">I 2017 blei dei første setlane i utgåve VIII sett i sirkulasjon, destruksjonen av utgåve VII auka og dermed levetida kortare. Etter utskifting og ved at nesten berre nye setlar blir sett i sirkulasjon blir destruksjonsprosentdelen redusert og gjennomsnittleg levetid høgare. </t>
  </si>
  <si>
    <t xml:space="preserve">Utskifting av setelutgåver gir svingingar i inngangen av setlar. I 2017 blei dei første setlane i utgåve VIII sett i sirkulasjon. </t>
  </si>
  <si>
    <t xml:space="preserve">Utskifting av setelutgåver gir svingingar i frekvensen. I 2017 blei dei første setlane i utgåve VIII sett i sirkulasjon. </t>
  </si>
  <si>
    <t xml:space="preserve">Tabellen viser produksjonsperiodar for dei ulike valørane og utgåvene. Årstalet på setlane kan avvike frå produksjonsperiodane. </t>
  </si>
  <si>
    <r>
      <t xml:space="preserve">50-ører </t>
    </r>
    <r>
      <rPr>
        <vertAlign val="superscript"/>
        <sz val="9"/>
        <color theme="1"/>
        <rFont val="Arial"/>
        <family val="2"/>
      </rPr>
      <t>1)</t>
    </r>
  </si>
  <si>
    <r>
      <t>50-ører</t>
    </r>
    <r>
      <rPr>
        <vertAlign val="superscript"/>
        <sz val="9"/>
        <color theme="1"/>
        <rFont val="Arial"/>
        <family val="2"/>
      </rPr>
      <t xml:space="preserve"> 1)</t>
    </r>
  </si>
  <si>
    <r>
      <t>2022</t>
    </r>
    <r>
      <rPr>
        <vertAlign val="superscript"/>
        <sz val="9"/>
        <color theme="1"/>
        <rFont val="Arial"/>
        <family val="2"/>
      </rPr>
      <t>2)</t>
    </r>
  </si>
  <si>
    <t>Setelomløpet består av utgåvene VII og VIII.</t>
  </si>
  <si>
    <t>Tabell 1: Kontanter i omløp 2014-2023</t>
  </si>
  <si>
    <t>Tabell 2: Samansetjing av myntomløpet 2014-2023</t>
  </si>
  <si>
    <t>Tabell 3: Samansetjing av setelomløpet 2014-2023</t>
  </si>
  <si>
    <t>Tabell 4: Destruerte setlar i tidsrommet 2014-2023</t>
  </si>
  <si>
    <t>Tabell 5: Gjennomsnittleg "levetid" for setlar 2014-2023</t>
  </si>
  <si>
    <t>Tabell 6: Setelinngang 2014-2023</t>
  </si>
  <si>
    <t>Tabell 7. Frekvensen på setelsirkulasjonen 2014-2023</t>
  </si>
  <si>
    <t>Tabell 8: Myntinngang 2014-2023</t>
  </si>
  <si>
    <t>Tabell 9: Frekvensen på myntsirkulasjonen 2014-2023</t>
  </si>
  <si>
    <t>Tabell 10: Produksjon av sirkulasjonsmynt 2014-2023</t>
  </si>
  <si>
    <t>Tabell 11: Produksjon av setlar 2014-2023</t>
  </si>
  <si>
    <t>Tabell 12: Noregs Banks setelutgåver 1877-2023</t>
  </si>
  <si>
    <t>Årleg gjennomsnitt og ved utgangen av kvar enkelt månad i 2023</t>
  </si>
  <si>
    <t>Årleg gjennomsnitt og ved utgangen av kvar månad i 2023</t>
  </si>
  <si>
    <t>Tabell 5: Gjennomsnittleg "levetid" for setlar 2014-2023 (År)</t>
  </si>
  <si>
    <t>Tabell 7: Frekvensen på setelsirkulasjonen 2014-2023</t>
  </si>
  <si>
    <r>
      <t>2023</t>
    </r>
    <r>
      <rPr>
        <vertAlign val="superscript"/>
        <sz val="9"/>
        <color theme="1"/>
        <rFont val="Arial"/>
        <family val="2"/>
      </rPr>
      <t>9)</t>
    </r>
  </si>
  <si>
    <r>
      <rPr>
        <vertAlign val="superscript"/>
        <sz val="9"/>
        <color theme="1"/>
        <rFont val="Arial"/>
        <family val="2"/>
      </rPr>
      <t>9)</t>
    </r>
    <r>
      <rPr>
        <sz val="9"/>
        <color theme="1"/>
        <rFont val="Arial"/>
        <family val="2"/>
      </rPr>
      <t xml:space="preserve"> I 2023 er det berre produsert 20-kronemynter med spesielt preg (Kartverket 250 år)</t>
    </r>
  </si>
  <si>
    <r>
      <t xml:space="preserve">8) </t>
    </r>
    <r>
      <rPr>
        <sz val="9"/>
        <color theme="1"/>
        <rFont val="Arial"/>
        <family val="2"/>
      </rPr>
      <t>I 2021 er det berre produsert 20-kronemyntar med spesielt preg (Hans Nielsen Hauge 250 år).</t>
    </r>
  </si>
  <si>
    <r>
      <t xml:space="preserve">7) </t>
    </r>
    <r>
      <rPr>
        <sz val="9"/>
        <color theme="1"/>
        <rFont val="Arial"/>
        <family val="2"/>
      </rPr>
      <t>I 2020 er det berre produsert 20-kronemyntar med spesielt preg (Anne-Cath. Vestly 100 år).</t>
    </r>
  </si>
  <si>
    <r>
      <t xml:space="preserve">6) </t>
    </r>
    <r>
      <rPr>
        <sz val="9"/>
        <color theme="1"/>
        <rFont val="Arial"/>
        <family val="2"/>
      </rPr>
      <t>I 2019 er det berre produsert 20-kronemyntar med spesielt preg (Gustav Vigeland 150 år).</t>
    </r>
  </si>
  <si>
    <r>
      <t xml:space="preserve">5) </t>
    </r>
    <r>
      <rPr>
        <sz val="9"/>
        <color theme="1"/>
        <rFont val="Arial"/>
        <family val="2"/>
      </rPr>
      <t>I 2018 er det berre produsert 20-kronemyntar med spesielt preg (Den Norske Turistforening 150 år).</t>
    </r>
  </si>
  <si>
    <r>
      <t xml:space="preserve">4) </t>
    </r>
    <r>
      <rPr>
        <sz val="9"/>
        <color theme="1"/>
        <rFont val="Arial"/>
        <family val="2"/>
      </rPr>
      <t>I 2017 er det berre produsert 20-kronemyntar med spesielt preg (Sametinget 100 år).</t>
    </r>
  </si>
  <si>
    <r>
      <t xml:space="preserve">3) </t>
    </r>
    <r>
      <rPr>
        <sz val="9"/>
        <color theme="1"/>
        <rFont val="Arial"/>
        <family val="2"/>
      </rPr>
      <t>I 2016 er det berre produsert 20-kronemyntar med spesielt preg (Noregs Bank 200 år).</t>
    </r>
  </si>
  <si>
    <r>
      <t xml:space="preserve">2) </t>
    </r>
    <r>
      <rPr>
        <sz val="9"/>
        <color theme="1"/>
        <rFont val="Arial"/>
        <family val="2"/>
      </rPr>
      <t>I 2015 er det berre produsert 20-kronemyntar med spesielt preg (Høgsterett 200 år).</t>
    </r>
  </si>
  <si>
    <r>
      <rPr>
        <vertAlign val="superscript"/>
        <sz val="9"/>
        <color theme="1"/>
        <rFont val="Arial"/>
        <family val="2"/>
      </rPr>
      <t>1)</t>
    </r>
    <r>
      <rPr>
        <sz val="9"/>
        <color theme="1"/>
        <rFont val="Arial"/>
        <family val="2"/>
      </rPr>
      <t xml:space="preserve"> I 2014 er det berrre produsert 20-kronemyntar med spesielt preg (Grunnloven 200 år).</t>
    </r>
  </si>
  <si>
    <r>
      <t>2015</t>
    </r>
    <r>
      <rPr>
        <vertAlign val="superscript"/>
        <sz val="9"/>
        <color theme="1"/>
        <rFont val="Arial"/>
        <family val="2"/>
      </rPr>
      <t>2)</t>
    </r>
  </si>
  <si>
    <r>
      <t>2016</t>
    </r>
    <r>
      <rPr>
        <vertAlign val="superscript"/>
        <sz val="9"/>
        <color theme="1"/>
        <rFont val="Arial"/>
        <family val="2"/>
      </rPr>
      <t>3)</t>
    </r>
  </si>
  <si>
    <r>
      <t>2017</t>
    </r>
    <r>
      <rPr>
        <vertAlign val="superscript"/>
        <sz val="9"/>
        <color theme="1"/>
        <rFont val="Arial"/>
        <family val="2"/>
      </rPr>
      <t>4)</t>
    </r>
  </si>
  <si>
    <r>
      <t>2018</t>
    </r>
    <r>
      <rPr>
        <vertAlign val="superscript"/>
        <sz val="9"/>
        <color theme="1"/>
        <rFont val="Arial"/>
        <family val="2"/>
      </rPr>
      <t>5)</t>
    </r>
  </si>
  <si>
    <r>
      <t>2019</t>
    </r>
    <r>
      <rPr>
        <vertAlign val="superscript"/>
        <sz val="9"/>
        <color theme="1"/>
        <rFont val="Arial"/>
        <family val="2"/>
      </rPr>
      <t>6)</t>
    </r>
  </si>
  <si>
    <r>
      <t>2020</t>
    </r>
    <r>
      <rPr>
        <vertAlign val="superscript"/>
        <sz val="9"/>
        <color theme="1"/>
        <rFont val="Arial"/>
        <family val="2"/>
      </rPr>
      <t>7)</t>
    </r>
  </si>
  <si>
    <r>
      <t>2021</t>
    </r>
    <r>
      <rPr>
        <vertAlign val="superscript"/>
        <sz val="9"/>
        <color theme="1"/>
        <rFont val="Arial"/>
        <family val="2"/>
      </rPr>
      <t>8)</t>
    </r>
  </si>
  <si>
    <r>
      <t>2022</t>
    </r>
    <r>
      <rPr>
        <vertAlign val="superscript"/>
        <sz val="9"/>
        <color theme="1"/>
        <rFont val="Arial"/>
        <family val="2"/>
      </rPr>
      <t>1)</t>
    </r>
  </si>
  <si>
    <r>
      <rPr>
        <vertAlign val="superscript"/>
        <sz val="9"/>
        <rFont val="Arial"/>
        <family val="2"/>
      </rPr>
      <t>1)</t>
    </r>
    <r>
      <rPr>
        <sz val="9"/>
        <rFont val="Arial"/>
        <family val="2"/>
      </rPr>
      <t xml:space="preserve"> Omløpet av 100 krone utgåve VII er korrigert med 68,9 millioner kroner som følgje av for låg inntektsføring av utgåve VI i 2012.</t>
    </r>
  </si>
  <si>
    <r>
      <rPr>
        <vertAlign val="superscript"/>
        <sz val="9"/>
        <rFont val="Arial"/>
        <family val="2"/>
      </rPr>
      <t>2)</t>
    </r>
    <r>
      <rPr>
        <sz val="9"/>
        <rFont val="Arial"/>
        <family val="2"/>
      </rPr>
      <t xml:space="preserve"> Lavt seddelomløp kombinert med destruksjon av 1000-krone utgåve VII gir lave tall på levetid. Reell levetid på 1000 krone utgåve VIII er mykje høgare.</t>
    </r>
  </si>
  <si>
    <r>
      <rPr>
        <vertAlign val="superscript"/>
        <sz val="9"/>
        <color theme="1"/>
        <rFont val="Arial"/>
        <family val="2"/>
      </rPr>
      <t>1)</t>
    </r>
    <r>
      <rPr>
        <sz val="9"/>
        <color theme="1"/>
        <rFont val="Arial"/>
        <family val="2"/>
      </rPr>
      <t xml:space="preserve"> 50-ører gjekk ut av bruk som tvungne betalingsmiddel 1. mai 2012 og kan vekslast i Noregs Bank.  </t>
    </r>
  </si>
  <si>
    <t xml:space="preserve">Tabellen viser totalt tal på setlar som er destruerte av utgåve VII og VIII. Setlar blir destruerte når dei er slitte eller skada, eller når ei utgåve skal erstatte ei anna.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</si>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</sst>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 * #,##0.00_ ;_ * \-#,##0.00_ ;_ * &quot;-&quot;??_ ;_ @_ "/>
    <numFmt numFmtId="165" formatCode="dd/mm/yyyy;@"/>
    <numFmt numFmtId="166" formatCode="0.0"/>
    <numFmt numFmtId="167" formatCode="#,##0.0"/>
    <numFmt numFmtId="168" formatCode="#,##0.0_);\(#,##0.0\)"/>
    <numFmt numFmtId="169" formatCode="_ * #,##0_ ;_ * \-#,##0_ ;_ * &quot;-&quot;??_ ;_ @_ "/>
    <numFmt numFmtId="170" formatCode="0.0\ %"/>
    <numFmt numFmtId="171" formatCode="#,##0_ ;\-#,##0\ "/>
  </numFmts>
  <fonts count="17" x14ac:knownFonts="1">
    <font>
      <sz val="9"/>
      <color theme="1"/>
      <name val="Arial"/>
      <family val="2"/>
    </font>
    <font>
      <b/>
      <sz val="12"/>
      <color theme="1"/>
      <name val="Arial"/>
      <family val="2"/>
    </font>
    <font>
      <sz val="9"/>
      <color theme="1"/>
      <name val="Arial"/>
      <family val="2"/>
    </font>
    <font>
      <u/>
      <sz val="9"/>
      <color rgb="FF017BB6"/>
      <name val="Arial"/>
      <family val="2"/>
    </font>
    <font>
      <u/>
      <sz val="9"/>
      <color rgb="FF224C6E"/>
      <name val="Arial"/>
      <family val="2"/>
    </font>
    <font>
      <b/>
      <sz val="10"/>
      <name val="Arial"/>
      <family val="2"/>
    </font>
    <font>
      <b/>
      <sz val="20"/>
      <color rgb="FF668E36"/>
      <name val="Times New Roman"/>
      <family val="1"/>
    </font>
    <font>
      <sz val="10"/>
      <name val="Arial"/>
      <family val="2"/>
    </font>
    <font>
      <sz val="10"/>
      <name val="Courier"/>
      <family val="3"/>
    </font>
    <font>
      <sz val="9"/>
      <name val="Arial"/>
      <family val="2"/>
    </font>
    <font>
      <sz val="9"/>
      <color indexed="8"/>
      <name val="Arial"/>
      <family val="2"/>
    </font>
    <font>
      <sz val="10"/>
      <name val="Arial"/>
      <family val="2"/>
    </font>
    <font>
      <vertAlign val="superscript"/>
      <sz val="9"/>
      <color theme="1"/>
      <name val="Arial"/>
      <family val="2"/>
    </font>
    <font>
      <sz val="9"/>
      <color rgb="FFFF0000"/>
      <name val="Arial"/>
      <family val="2"/>
    </font>
    <font>
      <sz val="12"/>
      <color theme="1"/>
      <name val="Arial"/>
      <family val="2"/>
    </font>
    <font>
      <sz val="16"/>
      <name val="Arial"/>
      <family val="2"/>
    </font>
    <font>
      <vertAlign val="superscript"/>
      <sz val="9"/>
      <name val="Arial"/>
      <family val="2"/>
    </font>
  </fonts>
  <fills count="6">
    <fill>
      <patternFill patternType="none"/>
    </fill>
    <fill>
      <patternFill patternType="gray125"/>
    </fill>
    <fill>
      <patternFill patternType="solid">
        <fgColor rgb="FFF0F0F0"/>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bgColor indexed="64"/>
      </patternFill>
    </fill>
  </fills>
  <borders count="22">
    <border>
      <left/>
      <right/>
      <top/>
      <bottom/>
      <diagonal/>
    </border>
    <border>
      <left/>
      <right/>
      <top style="thin">
        <color indexed="64"/>
      </top>
      <bottom style="thin">
        <color indexed="64"/>
      </bottom>
      <diagonal/>
    </border>
    <border>
      <left/>
      <right style="thin">
        <color indexed="64"/>
      </right>
      <top/>
      <bottom style="thin">
        <color indexed="64"/>
      </bottom>
      <diagonal/>
    </border>
    <border>
      <left/>
      <right/>
      <top style="thin">
        <color theme="2"/>
      </top>
      <bottom style="thin">
        <color auto="1"/>
      </bottom>
      <diagonal/>
    </border>
    <border>
      <left/>
      <right style="thin">
        <color auto="1"/>
      </right>
      <top/>
      <bottom/>
      <diagonal/>
    </border>
    <border>
      <left/>
      <right/>
      <top style="thin">
        <color indexed="8"/>
      </top>
      <bottom style="thin">
        <color indexed="8"/>
      </bottom>
      <diagonal/>
    </border>
    <border>
      <left style="thin">
        <color indexed="64"/>
      </left>
      <right/>
      <top style="thin">
        <color theme="2"/>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theme="2"/>
      </top>
      <bottom style="thin">
        <color indexed="64"/>
      </bottom>
      <diagonal/>
    </border>
    <border>
      <left style="thin">
        <color indexed="64"/>
      </left>
      <right/>
      <top style="thin">
        <color indexed="64"/>
      </top>
      <bottom style="thin">
        <color indexed="64"/>
      </bottom>
      <diagonal/>
    </border>
    <border>
      <left style="thin">
        <color indexed="64"/>
      </left>
      <right/>
      <top style="thin">
        <color theme="2"/>
      </top>
      <bottom style="thin">
        <color theme="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53">
    <xf numFmtId="0" fontId="0" fillId="0" borderId="0"/>
    <xf numFmtId="0" fontId="6" fillId="0" borderId="0"/>
    <xf numFmtId="0" fontId="1" fillId="0" borderId="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2" borderId="0"/>
    <xf numFmtId="0" fontId="2" fillId="3" borderId="0">
      <alignment horizontal="right"/>
    </xf>
    <xf numFmtId="0" fontId="2" fillId="4" borderId="0"/>
    <xf numFmtId="165" fontId="2" fillId="0" borderId="0"/>
    <xf numFmtId="168" fontId="8" fillId="0" borderId="0">
      <alignment vertical="center"/>
    </xf>
    <xf numFmtId="0" fontId="8" fillId="0" borderId="5">
      <alignment horizontal="right" vertical="center"/>
    </xf>
    <xf numFmtId="0" fontId="8" fillId="0" borderId="0"/>
    <xf numFmtId="0" fontId="8" fillId="0" borderId="0">
      <alignment vertical="center"/>
    </xf>
    <xf numFmtId="0" fontId="7" fillId="0" borderId="0"/>
    <xf numFmtId="0" fontId="7" fillId="0" borderId="0"/>
    <xf numFmtId="0" fontId="7" fillId="0" borderId="0"/>
    <xf numFmtId="0" fontId="8" fillId="0" borderId="5">
      <alignment horizontal="right" vertical="center"/>
    </xf>
    <xf numFmtId="0" fontId="8" fillId="0" borderId="5">
      <alignment horizontal="right" vertical="center"/>
    </xf>
    <xf numFmtId="0" fontId="8" fillId="0" borderId="5">
      <alignment horizontal="right" vertical="center"/>
    </xf>
    <xf numFmtId="0" fontId="8" fillId="0" borderId="5">
      <alignment horizontal="right" vertical="center"/>
    </xf>
    <xf numFmtId="0" fontId="8" fillId="0" borderId="5">
      <alignment horizontal="right" vertical="center"/>
    </xf>
    <xf numFmtId="0" fontId="7" fillId="0" borderId="0"/>
    <xf numFmtId="0" fontId="8" fillId="0" borderId="5">
      <alignment horizontal="right" vertical="center"/>
    </xf>
    <xf numFmtId="0" fontId="8" fillId="0" borderId="5">
      <alignment horizontal="right" vertical="center"/>
    </xf>
    <xf numFmtId="43" fontId="7" fillId="0" borderId="0" applyFont="0" applyFill="0" applyBorder="0" applyAlignment="0" applyProtection="0"/>
    <xf numFmtId="0" fontId="8" fillId="0" borderId="5">
      <alignment horizontal="right" vertical="center"/>
    </xf>
    <xf numFmtId="0" fontId="8" fillId="0" borderId="5">
      <alignment horizontal="right" vertical="center"/>
    </xf>
    <xf numFmtId="0" fontId="8" fillId="0" borderId="5">
      <alignment horizontal="right" vertical="center"/>
    </xf>
    <xf numFmtId="0" fontId="8" fillId="0" borderId="5">
      <alignment horizontal="right" vertical="center"/>
    </xf>
    <xf numFmtId="0" fontId="8" fillId="0" borderId="5">
      <alignment horizontal="right" vertical="center"/>
    </xf>
    <xf numFmtId="0" fontId="8" fillId="0" borderId="5">
      <alignment horizontal="right" vertical="center"/>
    </xf>
    <xf numFmtId="43" fontId="7" fillId="0" borderId="0" applyFont="0" applyFill="0" applyBorder="0" applyAlignment="0" applyProtection="0"/>
    <xf numFmtId="43" fontId="7" fillId="0" borderId="0" applyFont="0" applyFill="0" applyBorder="0" applyAlignment="0" applyProtection="0"/>
    <xf numFmtId="164" fontId="2" fillId="0" borderId="0" applyFont="0" applyFill="0" applyBorder="0" applyAlignment="0" applyProtection="0"/>
    <xf numFmtId="0" fontId="11" fillId="0" borderId="0"/>
    <xf numFmtId="9" fontId="7" fillId="0" borderId="0" applyFont="0" applyFill="0" applyBorder="0" applyAlignment="0" applyProtection="0"/>
    <xf numFmtId="9" fontId="2" fillId="0" borderId="0" applyFont="0" applyFill="0" applyBorder="0" applyAlignment="0" applyProtection="0"/>
    <xf numFmtId="0" fontId="2" fillId="0" borderId="0"/>
    <xf numFmtId="0" fontId="8" fillId="0" borderId="17">
      <alignment horizontal="right" vertical="center"/>
    </xf>
    <xf numFmtId="0" fontId="8" fillId="0" borderId="17">
      <alignment horizontal="right" vertical="center"/>
    </xf>
    <xf numFmtId="0" fontId="8" fillId="0" borderId="17">
      <alignment horizontal="right" vertical="center"/>
    </xf>
    <xf numFmtId="0" fontId="8" fillId="0" borderId="17">
      <alignment horizontal="right" vertical="center"/>
    </xf>
    <xf numFmtId="0" fontId="8" fillId="0" borderId="17">
      <alignment horizontal="right" vertical="center"/>
    </xf>
    <xf numFmtId="0" fontId="8" fillId="0" borderId="17">
      <alignment horizontal="right" vertical="center"/>
    </xf>
    <xf numFmtId="0" fontId="8" fillId="0" borderId="17">
      <alignment horizontal="right" vertical="center"/>
    </xf>
    <xf numFmtId="0" fontId="8" fillId="0" borderId="17">
      <alignment horizontal="right" vertical="center"/>
    </xf>
    <xf numFmtId="0" fontId="8" fillId="0" borderId="17">
      <alignment horizontal="right" vertical="center"/>
    </xf>
    <xf numFmtId="0" fontId="8" fillId="0" borderId="17">
      <alignment horizontal="right" vertical="center"/>
    </xf>
    <xf numFmtId="0" fontId="8" fillId="0" borderId="17">
      <alignment horizontal="right" vertical="center"/>
    </xf>
    <xf numFmtId="0" fontId="8" fillId="0" borderId="17">
      <alignment horizontal="right" vertical="center"/>
    </xf>
    <xf numFmtId="0" fontId="8" fillId="0" borderId="17">
      <alignment horizontal="right" vertical="center"/>
    </xf>
    <xf numFmtId="0" fontId="8" fillId="0" borderId="17">
      <alignment horizontal="right" vertical="center"/>
    </xf>
    <xf numFmtId="0" fontId="7" fillId="0" borderId="0"/>
  </cellStyleXfs>
  <cellXfs count="173">
    <xf numFmtId="0" fontId="0" fillId="0" borderId="0" xfId="0"/>
    <xf numFmtId="0" fontId="1" fillId="0" borderId="0" xfId="2"/>
    <xf numFmtId="0" fontId="3" fillId="0" borderId="0" xfId="3" applyAlignment="1" applyProtection="1"/>
    <xf numFmtId="0" fontId="0" fillId="5" borderId="0" xfId="0" applyFill="1"/>
    <xf numFmtId="0" fontId="0" fillId="0" borderId="0" xfId="0" applyAlignment="1">
      <alignment vertical="top"/>
    </xf>
    <xf numFmtId="170" fontId="0" fillId="5" borderId="0" xfId="36" applyNumberFormat="1" applyFont="1" applyFill="1"/>
    <xf numFmtId="0" fontId="0" fillId="0" borderId="0" xfId="0" applyAlignment="1">
      <alignment vertical="top" wrapText="1"/>
    </xf>
    <xf numFmtId="167" fontId="13" fillId="5" borderId="0" xfId="0" applyNumberFormat="1" applyFont="1" applyFill="1" applyAlignment="1">
      <alignment horizontal="right" indent="2"/>
    </xf>
    <xf numFmtId="0" fontId="13" fillId="5" borderId="0" xfId="0" applyFont="1" applyFill="1"/>
    <xf numFmtId="0" fontId="13" fillId="5" borderId="0" xfId="7" applyFont="1" applyFill="1" applyAlignment="1">
      <alignment horizontal="right" indent="2"/>
    </xf>
    <xf numFmtId="166" fontId="2" fillId="4" borderId="14" xfId="7" applyNumberFormat="1" applyBorder="1" applyAlignment="1">
      <alignment horizontal="right" indent="2"/>
    </xf>
    <xf numFmtId="0" fontId="15" fillId="0" borderId="7" xfId="1" applyFont="1" applyBorder="1"/>
    <xf numFmtId="0" fontId="15" fillId="0" borderId="7" xfId="0" applyFont="1" applyBorder="1"/>
    <xf numFmtId="0" fontId="14" fillId="0" borderId="0" xfId="2" applyFont="1"/>
    <xf numFmtId="0" fontId="0" fillId="0" borderId="0" xfId="0" applyAlignment="1">
      <alignment horizontal="right"/>
    </xf>
    <xf numFmtId="166" fontId="2" fillId="4" borderId="1" xfId="7" applyNumberFormat="1" applyBorder="1" applyAlignment="1">
      <alignment horizontal="right"/>
    </xf>
    <xf numFmtId="0" fontId="15" fillId="0" borderId="7" xfId="0" applyFont="1" applyBorder="1" applyAlignment="1">
      <alignment horizontal="right"/>
    </xf>
    <xf numFmtId="169" fontId="9" fillId="0" borderId="0" xfId="33" applyNumberFormat="1" applyFont="1" applyBorder="1" applyAlignment="1">
      <alignment horizontal="right"/>
    </xf>
    <xf numFmtId="169" fontId="9" fillId="0" borderId="7" xfId="33" applyNumberFormat="1" applyFont="1" applyBorder="1" applyAlignment="1">
      <alignment horizontal="right"/>
    </xf>
    <xf numFmtId="0" fontId="9" fillId="0" borderId="7" xfId="0" applyFont="1" applyBorder="1"/>
    <xf numFmtId="167" fontId="0" fillId="0" borderId="0" xfId="0" applyNumberFormat="1" applyAlignment="1">
      <alignment horizontal="right"/>
    </xf>
    <xf numFmtId="167" fontId="0" fillId="0" borderId="7" xfId="0" applyNumberFormat="1" applyBorder="1" applyAlignment="1">
      <alignment horizontal="right"/>
    </xf>
    <xf numFmtId="0" fontId="0" fillId="0" borderId="7" xfId="0" applyBorder="1"/>
    <xf numFmtId="166" fontId="2" fillId="4" borderId="10" xfId="7" applyNumberFormat="1" applyBorder="1" applyAlignment="1">
      <alignment horizontal="right"/>
    </xf>
    <xf numFmtId="0" fontId="0" fillId="4" borderId="15" xfId="7" applyFont="1" applyBorder="1" applyAlignment="1">
      <alignment horizontal="center"/>
    </xf>
    <xf numFmtId="0" fontId="0" fillId="4" borderId="16" xfId="7" applyFont="1" applyBorder="1" applyAlignment="1">
      <alignment horizontal="center"/>
    </xf>
    <xf numFmtId="166" fontId="0" fillId="4" borderId="1" xfId="7" applyNumberFormat="1" applyFont="1" applyBorder="1" applyAlignment="1">
      <alignment horizontal="right"/>
    </xf>
    <xf numFmtId="167" fontId="9" fillId="5" borderId="3" xfId="13" applyNumberFormat="1" applyFont="1" applyFill="1" applyBorder="1" applyAlignment="1">
      <alignment horizontal="right"/>
    </xf>
    <xf numFmtId="167" fontId="0" fillId="5" borderId="3" xfId="0" applyNumberFormat="1" applyFill="1" applyBorder="1" applyAlignment="1">
      <alignment horizontal="right"/>
    </xf>
    <xf numFmtId="0" fontId="2" fillId="4" borderId="15" xfId="7" applyBorder="1" applyAlignment="1">
      <alignment horizontal="right" indent="1"/>
    </xf>
    <xf numFmtId="0" fontId="0" fillId="4" borderId="15" xfId="7" applyFont="1" applyBorder="1" applyAlignment="1">
      <alignment horizontal="right" indent="1"/>
    </xf>
    <xf numFmtId="0" fontId="0" fillId="4" borderId="16" xfId="7" applyFont="1" applyBorder="1" applyAlignment="1">
      <alignment horizontal="right" indent="1"/>
    </xf>
    <xf numFmtId="0" fontId="2" fillId="4" borderId="15" xfId="7" applyBorder="1" applyAlignment="1">
      <alignment horizontal="right" indent="2"/>
    </xf>
    <xf numFmtId="0" fontId="2" fillId="4" borderId="16" xfId="7" applyBorder="1" applyAlignment="1">
      <alignment horizontal="right" indent="2"/>
    </xf>
    <xf numFmtId="0" fontId="2" fillId="0" borderId="2" xfId="7" applyFill="1" applyBorder="1"/>
    <xf numFmtId="0" fontId="0" fillId="4" borderId="15" xfId="7" applyFont="1" applyBorder="1" applyAlignment="1">
      <alignment horizontal="right" indent="2"/>
    </xf>
    <xf numFmtId="0" fontId="0" fillId="4" borderId="16" xfId="7" applyFont="1" applyBorder="1" applyAlignment="1">
      <alignment horizontal="right" indent="2"/>
    </xf>
    <xf numFmtId="0" fontId="2" fillId="4" borderId="13" xfId="7" applyBorder="1" applyAlignment="1">
      <alignment horizontal="right" indent="1"/>
    </xf>
    <xf numFmtId="0" fontId="2" fillId="0" borderId="0" xfId="7" applyFill="1" applyAlignment="1">
      <alignment horizontal="center"/>
    </xf>
    <xf numFmtId="167" fontId="0" fillId="0" borderId="0" xfId="0" applyNumberFormat="1" applyAlignment="1">
      <alignment horizontal="right" indent="2"/>
    </xf>
    <xf numFmtId="167" fontId="0" fillId="0" borderId="4" xfId="0" applyNumberFormat="1" applyBorder="1" applyAlignment="1">
      <alignment horizontal="right" indent="2"/>
    </xf>
    <xf numFmtId="167" fontId="0" fillId="0" borderId="7" xfId="0" applyNumberFormat="1" applyBorder="1" applyAlignment="1">
      <alignment horizontal="right" indent="2"/>
    </xf>
    <xf numFmtId="167" fontId="0" fillId="0" borderId="12" xfId="0" applyNumberFormat="1" applyBorder="1" applyAlignment="1">
      <alignment horizontal="right" indent="1"/>
    </xf>
    <xf numFmtId="167" fontId="0" fillId="0" borderId="0" xfId="0" applyNumberFormat="1" applyAlignment="1">
      <alignment horizontal="right" indent="1"/>
    </xf>
    <xf numFmtId="167" fontId="0" fillId="0" borderId="8" xfId="0" applyNumberFormat="1" applyBorder="1" applyAlignment="1">
      <alignment horizontal="right" indent="1"/>
    </xf>
    <xf numFmtId="167" fontId="0" fillId="0" borderId="7" xfId="0" applyNumberFormat="1" applyBorder="1" applyAlignment="1">
      <alignment horizontal="right" indent="1"/>
    </xf>
    <xf numFmtId="171" fontId="0" fillId="0" borderId="4" xfId="33" applyNumberFormat="1" applyFont="1" applyFill="1" applyBorder="1" applyAlignment="1">
      <alignment horizontal="right" indent="1"/>
    </xf>
    <xf numFmtId="0" fontId="12" fillId="0" borderId="0" xfId="0" applyFont="1"/>
    <xf numFmtId="171" fontId="0" fillId="0" borderId="2" xfId="33" applyNumberFormat="1" applyFont="1" applyFill="1" applyBorder="1" applyAlignment="1">
      <alignment horizontal="right" indent="1"/>
    </xf>
    <xf numFmtId="0" fontId="0" fillId="0" borderId="0" xfId="0" applyAlignment="1">
      <alignment horizontal="left" vertical="top" wrapText="1"/>
    </xf>
    <xf numFmtId="170" fontId="13" fillId="5" borderId="0" xfId="36" applyNumberFormat="1" applyFont="1" applyFill="1" applyBorder="1"/>
    <xf numFmtId="0" fontId="2" fillId="4" borderId="12" xfId="7" applyBorder="1" applyAlignment="1">
      <alignment horizontal="right" indent="2"/>
    </xf>
    <xf numFmtId="0" fontId="13" fillId="0" borderId="0" xfId="0" applyFont="1"/>
    <xf numFmtId="167" fontId="0" fillId="0" borderId="2" xfId="0" applyNumberFormat="1" applyBorder="1" applyAlignment="1">
      <alignment horizontal="right" indent="2"/>
    </xf>
    <xf numFmtId="0" fontId="2" fillId="4" borderId="18" xfId="7" applyBorder="1" applyAlignment="1">
      <alignment horizontal="right" indent="1"/>
    </xf>
    <xf numFmtId="0" fontId="0" fillId="4" borderId="11" xfId="7" applyFont="1" applyBorder="1" applyAlignment="1">
      <alignment horizontal="right" indent="1"/>
    </xf>
    <xf numFmtId="0" fontId="2" fillId="4" borderId="11" xfId="7" applyBorder="1" applyAlignment="1">
      <alignment horizontal="right" indent="1"/>
    </xf>
    <xf numFmtId="0" fontId="2" fillId="4" borderId="6" xfId="7" applyBorder="1" applyAlignment="1">
      <alignment horizontal="right" indent="1"/>
    </xf>
    <xf numFmtId="0" fontId="2" fillId="4" borderId="6" xfId="7" applyBorder="1" applyAlignment="1">
      <alignment horizontal="left" indent="1"/>
    </xf>
    <xf numFmtId="0" fontId="2" fillId="4" borderId="9" xfId="7" applyBorder="1" applyAlignment="1">
      <alignment horizontal="right" indent="1"/>
    </xf>
    <xf numFmtId="0" fontId="2" fillId="0" borderId="7" xfId="7" applyFill="1" applyBorder="1"/>
    <xf numFmtId="167" fontId="0" fillId="5" borderId="12" xfId="0" applyNumberFormat="1" applyFill="1" applyBorder="1" applyAlignment="1">
      <alignment horizontal="right"/>
    </xf>
    <xf numFmtId="167" fontId="0" fillId="5" borderId="0" xfId="0" applyNumberFormat="1" applyFill="1" applyAlignment="1">
      <alignment horizontal="right"/>
    </xf>
    <xf numFmtId="167" fontId="0" fillId="5" borderId="4" xfId="0" applyNumberFormat="1" applyFill="1" applyBorder="1" applyAlignment="1">
      <alignment horizontal="right" indent="1"/>
    </xf>
    <xf numFmtId="167" fontId="0" fillId="5" borderId="8" xfId="0" applyNumberFormat="1" applyFill="1" applyBorder="1" applyAlignment="1">
      <alignment horizontal="right"/>
    </xf>
    <xf numFmtId="167" fontId="0" fillId="5" borderId="7" xfId="0" applyNumberFormat="1" applyFill="1" applyBorder="1" applyAlignment="1">
      <alignment horizontal="right"/>
    </xf>
    <xf numFmtId="167" fontId="0" fillId="5" borderId="2" xfId="0" applyNumberFormat="1" applyFill="1" applyBorder="1" applyAlignment="1">
      <alignment horizontal="right" indent="1"/>
    </xf>
    <xf numFmtId="167" fontId="0" fillId="0" borderId="12" xfId="0" applyNumberFormat="1" applyBorder="1" applyAlignment="1">
      <alignment horizontal="right"/>
    </xf>
    <xf numFmtId="167" fontId="0" fillId="0" borderId="4" xfId="0" applyNumberFormat="1" applyBorder="1" applyAlignment="1">
      <alignment horizontal="right" indent="1"/>
    </xf>
    <xf numFmtId="167" fontId="0" fillId="0" borderId="8" xfId="0" applyNumberFormat="1" applyBorder="1" applyAlignment="1">
      <alignment horizontal="right"/>
    </xf>
    <xf numFmtId="167" fontId="0" fillId="0" borderId="2" xfId="0" applyNumberFormat="1" applyBorder="1" applyAlignment="1">
      <alignment horizontal="right" indent="1"/>
    </xf>
    <xf numFmtId="167" fontId="9" fillId="5" borderId="18" xfId="13" applyNumberFormat="1" applyFont="1" applyFill="1" applyBorder="1" applyAlignment="1">
      <alignment horizontal="right"/>
    </xf>
    <xf numFmtId="167" fontId="9" fillId="5" borderId="19" xfId="13" applyNumberFormat="1" applyFont="1" applyFill="1" applyBorder="1" applyAlignment="1">
      <alignment horizontal="right"/>
    </xf>
    <xf numFmtId="167" fontId="2" fillId="5" borderId="20" xfId="37" applyNumberFormat="1" applyFill="1" applyBorder="1" applyAlignment="1">
      <alignment horizontal="right" indent="1"/>
    </xf>
    <xf numFmtId="167" fontId="9" fillId="5" borderId="12" xfId="13" applyNumberFormat="1" applyFont="1" applyFill="1" applyBorder="1" applyAlignment="1">
      <alignment horizontal="right"/>
    </xf>
    <xf numFmtId="167" fontId="9" fillId="5" borderId="0" xfId="13" applyNumberFormat="1" applyFont="1" applyFill="1" applyAlignment="1">
      <alignment horizontal="right"/>
    </xf>
    <xf numFmtId="167" fontId="2" fillId="5" borderId="4" xfId="37" applyNumberFormat="1" applyFill="1" applyBorder="1" applyAlignment="1">
      <alignment horizontal="right" indent="1"/>
    </xf>
    <xf numFmtId="167" fontId="9" fillId="5" borderId="8" xfId="13" applyNumberFormat="1" applyFont="1" applyFill="1" applyBorder="1" applyAlignment="1">
      <alignment horizontal="right"/>
    </xf>
    <xf numFmtId="167" fontId="9" fillId="5" borderId="7" xfId="13" applyNumberFormat="1" applyFont="1" applyFill="1" applyBorder="1" applyAlignment="1">
      <alignment horizontal="right"/>
    </xf>
    <xf numFmtId="167" fontId="10" fillId="0" borderId="18" xfId="14" applyNumberFormat="1" applyFont="1" applyBorder="1" applyAlignment="1">
      <alignment horizontal="right"/>
    </xf>
    <xf numFmtId="167" fontId="10" fillId="0" borderId="19" xfId="14" applyNumberFormat="1" applyFont="1" applyBorder="1" applyAlignment="1">
      <alignment horizontal="right"/>
    </xf>
    <xf numFmtId="167" fontId="10" fillId="0" borderId="20" xfId="14" applyNumberFormat="1" applyFont="1" applyBorder="1" applyAlignment="1">
      <alignment horizontal="right" indent="1"/>
    </xf>
    <xf numFmtId="167" fontId="10" fillId="0" borderId="12" xfId="14" applyNumberFormat="1" applyFont="1" applyBorder="1" applyAlignment="1">
      <alignment horizontal="right"/>
    </xf>
    <xf numFmtId="167" fontId="10" fillId="0" borderId="0" xfId="14" applyNumberFormat="1" applyFont="1" applyAlignment="1">
      <alignment horizontal="right"/>
    </xf>
    <xf numFmtId="167" fontId="10" fillId="0" borderId="4" xfId="14" applyNumberFormat="1" applyFont="1" applyBorder="1" applyAlignment="1">
      <alignment horizontal="right" indent="1"/>
    </xf>
    <xf numFmtId="167" fontId="10" fillId="0" borderId="8" xfId="14" applyNumberFormat="1" applyFont="1" applyBorder="1" applyAlignment="1">
      <alignment horizontal="right"/>
    </xf>
    <xf numFmtId="167" fontId="10" fillId="0" borderId="7" xfId="14" applyNumberFormat="1" applyFont="1" applyBorder="1" applyAlignment="1">
      <alignment horizontal="right"/>
    </xf>
    <xf numFmtId="167" fontId="10" fillId="0" borderId="2" xfId="14" applyNumberFormat="1" applyFont="1" applyBorder="1" applyAlignment="1">
      <alignment horizontal="right" indent="1"/>
    </xf>
    <xf numFmtId="166" fontId="0" fillId="0" borderId="0" xfId="0" applyNumberFormat="1" applyAlignment="1">
      <alignment horizontal="right" indent="2"/>
    </xf>
    <xf numFmtId="166" fontId="0" fillId="0" borderId="4" xfId="0" applyNumberFormat="1" applyBorder="1" applyAlignment="1">
      <alignment horizontal="right" indent="2"/>
    </xf>
    <xf numFmtId="166" fontId="0" fillId="0" borderId="7" xfId="0" applyNumberFormat="1" applyBorder="1" applyAlignment="1">
      <alignment horizontal="right" indent="2"/>
    </xf>
    <xf numFmtId="166" fontId="0" fillId="0" borderId="2" xfId="0" applyNumberFormat="1" applyBorder="1" applyAlignment="1">
      <alignment horizontal="right" indent="2"/>
    </xf>
    <xf numFmtId="4" fontId="0" fillId="0" borderId="0" xfId="0" applyNumberFormat="1" applyAlignment="1">
      <alignment horizontal="right" indent="5"/>
    </xf>
    <xf numFmtId="4" fontId="0" fillId="0" borderId="4" xfId="0" applyNumberFormat="1" applyBorder="1" applyAlignment="1">
      <alignment horizontal="right" indent="4"/>
    </xf>
    <xf numFmtId="4" fontId="0" fillId="0" borderId="7" xfId="0" applyNumberFormat="1" applyBorder="1" applyAlignment="1">
      <alignment horizontal="right" indent="5"/>
    </xf>
    <xf numFmtId="4" fontId="0" fillId="0" borderId="2" xfId="0" applyNumberFormat="1" applyBorder="1" applyAlignment="1">
      <alignment horizontal="right" indent="4"/>
    </xf>
    <xf numFmtId="4" fontId="0" fillId="0" borderId="12" xfId="0" applyNumberFormat="1" applyBorder="1" applyAlignment="1">
      <alignment horizontal="right" indent="1"/>
    </xf>
    <xf numFmtId="4" fontId="0" fillId="0" borderId="0" xfId="0" applyNumberFormat="1" applyAlignment="1">
      <alignment horizontal="right" indent="1"/>
    </xf>
    <xf numFmtId="4" fontId="0" fillId="0" borderId="4" xfId="0" applyNumberFormat="1" applyBorder="1" applyAlignment="1">
      <alignment horizontal="right" indent="2"/>
    </xf>
    <xf numFmtId="169" fontId="0" fillId="0" borderId="0" xfId="33" applyNumberFormat="1" applyFont="1" applyFill="1" applyBorder="1" applyAlignment="1">
      <alignment horizontal="right" indent="1"/>
    </xf>
    <xf numFmtId="4" fontId="0" fillId="0" borderId="8" xfId="0" applyNumberFormat="1" applyBorder="1" applyAlignment="1">
      <alignment horizontal="right" indent="1"/>
    </xf>
    <xf numFmtId="4" fontId="0" fillId="0" borderId="7" xfId="0" applyNumberFormat="1" applyBorder="1" applyAlignment="1">
      <alignment horizontal="right" indent="1"/>
    </xf>
    <xf numFmtId="169" fontId="0" fillId="0" borderId="7" xfId="33" applyNumberFormat="1" applyFont="1" applyFill="1" applyBorder="1" applyAlignment="1">
      <alignment horizontal="right" indent="1"/>
    </xf>
    <xf numFmtId="4" fontId="0" fillId="0" borderId="2" xfId="0" applyNumberFormat="1" applyBorder="1" applyAlignment="1">
      <alignment horizontal="right" indent="2"/>
    </xf>
    <xf numFmtId="169" fontId="0" fillId="0" borderId="0" xfId="33" applyNumberFormat="1" applyFont="1" applyBorder="1" applyAlignment="1">
      <alignment horizontal="right" indent="1"/>
    </xf>
    <xf numFmtId="169" fontId="9" fillId="0" borderId="7" xfId="33" applyNumberFormat="1" applyFont="1" applyBorder="1" applyAlignment="1">
      <alignment horizontal="right" indent="1"/>
    </xf>
    <xf numFmtId="169" fontId="9" fillId="0" borderId="7" xfId="33" applyNumberFormat="1" applyFont="1" applyFill="1" applyBorder="1" applyAlignment="1">
      <alignment horizontal="right" indent="1"/>
    </xf>
    <xf numFmtId="171" fontId="9" fillId="0" borderId="2" xfId="33" applyNumberFormat="1" applyFont="1" applyFill="1" applyBorder="1" applyAlignment="1">
      <alignment horizontal="right" indent="1"/>
    </xf>
    <xf numFmtId="0" fontId="0" fillId="0" borderId="0" xfId="0" applyAlignment="1">
      <alignment horizontal="center"/>
    </xf>
    <xf numFmtId="166" fontId="0" fillId="4" borderId="14" xfId="7" applyNumberFormat="1" applyFont="1" applyBorder="1" applyAlignment="1">
      <alignment horizontal="center"/>
    </xf>
    <xf numFmtId="0" fontId="0" fillId="0" borderId="12" xfId="0" applyBorder="1" applyAlignment="1">
      <alignment horizontal="center"/>
    </xf>
    <xf numFmtId="0" fontId="0" fillId="0" borderId="4"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2" xfId="0" applyBorder="1" applyAlignment="1">
      <alignment horizontal="center"/>
    </xf>
    <xf numFmtId="0" fontId="0" fillId="4" borderId="12" xfId="7" applyFont="1" applyBorder="1" applyAlignment="1">
      <alignment horizontal="right" indent="2"/>
    </xf>
    <xf numFmtId="169" fontId="9" fillId="0" borderId="0" xfId="33" applyNumberFormat="1" applyFont="1" applyBorder="1" applyAlignment="1">
      <alignment horizontal="right" indent="1"/>
    </xf>
    <xf numFmtId="169" fontId="9" fillId="0" borderId="0" xfId="33" applyNumberFormat="1" applyFont="1" applyFill="1" applyBorder="1" applyAlignment="1">
      <alignment horizontal="right" indent="1"/>
    </xf>
    <xf numFmtId="171" fontId="9" fillId="0" borderId="4" xfId="33" applyNumberFormat="1" applyFont="1" applyFill="1" applyBorder="1" applyAlignment="1">
      <alignment horizontal="right" indent="1"/>
    </xf>
    <xf numFmtId="0" fontId="0" fillId="4" borderId="6" xfId="7" applyFont="1" applyBorder="1" applyAlignment="1">
      <alignment horizontal="right" indent="2"/>
    </xf>
    <xf numFmtId="0" fontId="0" fillId="4" borderId="9" xfId="7" applyFont="1" applyBorder="1" applyAlignment="1">
      <alignment horizontal="right" indent="2"/>
    </xf>
    <xf numFmtId="166" fontId="0" fillId="4" borderId="10" xfId="7" applyNumberFormat="1" applyFont="1" applyBorder="1" applyAlignment="1">
      <alignment horizontal="center"/>
    </xf>
    <xf numFmtId="166" fontId="0" fillId="4" borderId="1" xfId="7" applyNumberFormat="1" applyFont="1" applyBorder="1" applyAlignment="1">
      <alignment horizontal="center"/>
    </xf>
    <xf numFmtId="0" fontId="0" fillId="4" borderId="8" xfId="7" applyFont="1" applyBorder="1" applyAlignment="1">
      <alignment horizontal="right" indent="2"/>
    </xf>
    <xf numFmtId="166" fontId="0" fillId="0" borderId="12" xfId="0" applyNumberFormat="1" applyBorder="1" applyAlignment="1">
      <alignment horizontal="right" indent="2"/>
    </xf>
    <xf numFmtId="166" fontId="0" fillId="0" borderId="8" xfId="0" applyNumberFormat="1" applyBorder="1" applyAlignment="1">
      <alignment horizontal="right" indent="2"/>
    </xf>
    <xf numFmtId="169" fontId="0" fillId="0" borderId="0" xfId="33" applyNumberFormat="1" applyFont="1"/>
    <xf numFmtId="0" fontId="9" fillId="0" borderId="0" xfId="0" applyFont="1"/>
    <xf numFmtId="169" fontId="0" fillId="0" borderId="0" xfId="33" applyNumberFormat="1" applyFont="1" applyBorder="1"/>
    <xf numFmtId="166" fontId="2" fillId="4" borderId="10" xfId="7" applyNumberFormat="1" applyBorder="1" applyAlignment="1">
      <alignment horizontal="center"/>
    </xf>
    <xf numFmtId="166" fontId="2" fillId="4" borderId="1" xfId="7" applyNumberFormat="1" applyBorder="1" applyAlignment="1">
      <alignment horizontal="center"/>
    </xf>
    <xf numFmtId="166" fontId="2" fillId="4" borderId="14" xfId="7" applyNumberFormat="1" applyBorder="1" applyAlignment="1">
      <alignment horizontal="right" indent="4"/>
    </xf>
    <xf numFmtId="169" fontId="9" fillId="0" borderId="12" xfId="33" applyNumberFormat="1" applyFont="1" applyBorder="1" applyAlignment="1">
      <alignment horizontal="right"/>
    </xf>
    <xf numFmtId="169" fontId="9" fillId="0" borderId="8" xfId="33" applyNumberFormat="1" applyFont="1" applyBorder="1" applyAlignment="1">
      <alignment horizontal="right"/>
    </xf>
    <xf numFmtId="0" fontId="0" fillId="0" borderId="0" xfId="0" applyAlignment="1" applyProtection="1">
      <alignment vertical="top" wrapText="1"/>
      <protection locked="0"/>
    </xf>
    <xf numFmtId="0" fontId="13" fillId="0" borderId="0" xfId="0" applyFont="1" applyAlignment="1">
      <alignment vertical="top" wrapText="1"/>
    </xf>
    <xf numFmtId="0" fontId="2" fillId="0" borderId="0" xfId="7" applyFill="1"/>
    <xf numFmtId="169" fontId="0" fillId="0" borderId="12" xfId="33" applyNumberFormat="1" applyFont="1" applyBorder="1" applyAlignment="1">
      <alignment horizontal="right" indent="1"/>
    </xf>
    <xf numFmtId="169" fontId="0" fillId="0" borderId="8" xfId="33" applyNumberFormat="1" applyFont="1" applyBorder="1" applyAlignment="1">
      <alignment horizontal="right" indent="1"/>
    </xf>
    <xf numFmtId="166" fontId="2" fillId="4" borderId="19" xfId="7" applyNumberFormat="1" applyBorder="1" applyAlignment="1">
      <alignment horizontal="right"/>
    </xf>
    <xf numFmtId="166" fontId="2" fillId="4" borderId="20" xfId="7" applyNumberFormat="1" applyBorder="1" applyAlignment="1">
      <alignment horizontal="right"/>
    </xf>
    <xf numFmtId="0" fontId="2" fillId="0" borderId="4" xfId="7" applyFill="1" applyBorder="1"/>
    <xf numFmtId="0" fontId="0" fillId="4" borderId="21" xfId="7" applyFont="1" applyBorder="1" applyAlignment="1">
      <alignment horizontal="right" indent="2"/>
    </xf>
    <xf numFmtId="166" fontId="2" fillId="4" borderId="18" xfId="7" applyNumberFormat="1" applyBorder="1" applyAlignment="1">
      <alignment horizontal="right"/>
    </xf>
    <xf numFmtId="166" fontId="2" fillId="4" borderId="20" xfId="7" applyNumberFormat="1" applyBorder="1" applyAlignment="1">
      <alignment horizontal="right" indent="2"/>
    </xf>
    <xf numFmtId="169" fontId="0" fillId="0" borderId="18" xfId="33" applyNumberFormat="1" applyFont="1" applyBorder="1" applyAlignment="1">
      <alignment horizontal="right" indent="1"/>
    </xf>
    <xf numFmtId="169" fontId="0" fillId="0" borderId="19" xfId="33" applyNumberFormat="1" applyFont="1" applyBorder="1" applyAlignment="1">
      <alignment horizontal="right" indent="1"/>
    </xf>
    <xf numFmtId="169" fontId="0" fillId="0" borderId="19" xfId="33" applyNumberFormat="1" applyFont="1" applyFill="1" applyBorder="1" applyAlignment="1">
      <alignment horizontal="right" indent="1"/>
    </xf>
    <xf numFmtId="171" fontId="0" fillId="0" borderId="20" xfId="33" applyNumberFormat="1" applyFont="1" applyFill="1" applyBorder="1" applyAlignment="1">
      <alignment horizontal="right" indent="1"/>
    </xf>
    <xf numFmtId="167" fontId="9" fillId="0" borderId="0" xfId="24" applyNumberFormat="1" applyFont="1" applyFill="1" applyBorder="1" applyAlignment="1">
      <alignment horizontal="right" indent="2"/>
    </xf>
    <xf numFmtId="167" fontId="9" fillId="0" borderId="4" xfId="24" applyNumberFormat="1" applyFont="1" applyFill="1" applyBorder="1" applyAlignment="1">
      <alignment horizontal="right" indent="2"/>
    </xf>
    <xf numFmtId="167" fontId="9" fillId="0" borderId="7" xfId="24" applyNumberFormat="1" applyFont="1" applyFill="1" applyBorder="1" applyAlignment="1">
      <alignment horizontal="right" indent="2"/>
    </xf>
    <xf numFmtId="167" fontId="9" fillId="0" borderId="2" xfId="24" applyNumberFormat="1" applyFont="1" applyFill="1" applyBorder="1" applyAlignment="1">
      <alignment horizontal="right" indent="2"/>
    </xf>
    <xf numFmtId="167" fontId="9" fillId="0" borderId="18" xfId="24" applyNumberFormat="1" applyFont="1" applyFill="1" applyBorder="1" applyAlignment="1">
      <alignment horizontal="right" indent="2"/>
    </xf>
    <xf numFmtId="167" fontId="9" fillId="0" borderId="19" xfId="24" applyNumberFormat="1" applyFont="1" applyFill="1" applyBorder="1" applyAlignment="1">
      <alignment horizontal="right" indent="2"/>
    </xf>
    <xf numFmtId="167" fontId="9" fillId="0" borderId="20" xfId="24" applyNumberFormat="1" applyFont="1" applyFill="1" applyBorder="1" applyAlignment="1">
      <alignment horizontal="right" indent="2"/>
    </xf>
    <xf numFmtId="167" fontId="9" fillId="0" borderId="12" xfId="24" applyNumberFormat="1" applyFont="1" applyFill="1" applyBorder="1" applyAlignment="1">
      <alignment horizontal="right" indent="2"/>
    </xf>
    <xf numFmtId="167" fontId="9" fillId="0" borderId="8" xfId="24" applyNumberFormat="1" applyFont="1" applyFill="1" applyBorder="1" applyAlignment="1">
      <alignment horizontal="right" indent="2"/>
    </xf>
    <xf numFmtId="14" fontId="0" fillId="0" borderId="0" xfId="0" applyNumberFormat="1" applyAlignment="1">
      <alignment horizontal="left"/>
    </xf>
    <xf numFmtId="0" fontId="0" fillId="0" borderId="0" xfId="0" applyAlignment="1">
      <alignment horizontal="left"/>
    </xf>
    <xf numFmtId="0" fontId="3" fillId="0" borderId="0" xfId="3" applyAlignment="1" applyProtection="1">
      <alignment horizontal="left"/>
    </xf>
    <xf numFmtId="0" fontId="0" fillId="0" borderId="0" xfId="0"/>
    <xf numFmtId="0" fontId="15" fillId="0" borderId="7" xfId="1" applyFont="1" applyBorder="1" applyAlignment="1">
      <alignment horizontal="left"/>
    </xf>
    <xf numFmtId="0" fontId="0" fillId="0" borderId="0" xfId="0" applyAlignment="1">
      <alignment vertical="top" wrapText="1"/>
    </xf>
    <xf numFmtId="0" fontId="9" fillId="0" borderId="0" xfId="0" applyFont="1" applyAlignment="1">
      <alignment horizontal="left" wrapText="1"/>
    </xf>
    <xf numFmtId="0" fontId="0" fillId="0" borderId="0" xfId="0" applyAlignment="1">
      <alignment horizontal="left" vertical="top" wrapText="1"/>
    </xf>
    <xf numFmtId="0" fontId="15" fillId="0" borderId="7" xfId="1" applyFont="1" applyBorder="1" applyAlignment="1">
      <alignment horizontal="left" wrapText="1"/>
    </xf>
    <xf numFmtId="0" fontId="9" fillId="0" borderId="0" xfId="0" applyFont="1" applyAlignment="1">
      <alignment horizontal="left" vertical="top" wrapText="1"/>
    </xf>
    <xf numFmtId="0" fontId="9" fillId="0" borderId="0" xfId="0" applyFont="1" applyAlignment="1">
      <alignment horizontal="left" vertical="center" wrapText="1"/>
    </xf>
    <xf numFmtId="0" fontId="0" fillId="0" borderId="0" xfId="0" applyAlignment="1" applyProtection="1">
      <alignment horizontal="left" vertical="top" wrapText="1"/>
      <protection locked="0"/>
    </xf>
    <xf numFmtId="0" fontId="0" fillId="0" borderId="0" xfId="0" applyAlignment="1">
      <alignment horizontal="center" vertical="top" wrapText="1"/>
    </xf>
    <xf numFmtId="0" fontId="15" fillId="0" borderId="0" xfId="1" applyFont="1" applyAlignment="1">
      <alignment horizontal="left"/>
    </xf>
    <xf numFmtId="0" fontId="0" fillId="0" borderId="0" xfId="0" applyAlignment="1">
      <alignment wrapText="1"/>
    </xf>
  </cellXfs>
  <cellStyles count="53">
    <cellStyle name="årstall" xfId="12" xr:uid="{00000000-0005-0000-0000-000034000000}"/>
    <cellStyle name="Comma" xfId="33" builtinId="3"/>
    <cellStyle name="Dato" xfId="8" xr:uid="{00000000-0005-0000-0000-000001000000}"/>
    <cellStyle name="Followed Hyperlink" xfId="4" builtinId="9" customBuiltin="1"/>
    <cellStyle name="Forside overskrift 1" xfId="1" xr:uid="{00000000-0005-0000-0000-000003000000}"/>
    <cellStyle name="Forside overskrift 2" xfId="2" xr:uid="{00000000-0005-0000-0000-000004000000}"/>
    <cellStyle name="Hyperlink" xfId="3" builtinId="8" customBuiltin="1"/>
    <cellStyle name="Kolonne" xfId="6" xr:uid="{00000000-0005-0000-0000-000006000000}"/>
    <cellStyle name="Normal" xfId="0" builtinId="0" customBuiltin="1"/>
    <cellStyle name="Normal 15" xfId="15" xr:uid="{00000000-0005-0000-0000-000008000000}"/>
    <cellStyle name="Normal 2" xfId="34" xr:uid="{00000000-0005-0000-0000-000009000000}"/>
    <cellStyle name="Normal 2 2" xfId="52" xr:uid="{00000000-0005-0000-0000-00000A000000}"/>
    <cellStyle name="Normal 4" xfId="37" xr:uid="{00000000-0005-0000-0000-00000B000000}"/>
    <cellStyle name="Normal 5" xfId="13" xr:uid="{00000000-0005-0000-0000-00000C000000}"/>
    <cellStyle name="Normal 7" xfId="14" xr:uid="{00000000-0005-0000-0000-00000D000000}"/>
    <cellStyle name="Normal 8" xfId="21" xr:uid="{00000000-0005-0000-0000-00000E000000}"/>
    <cellStyle name="Percent" xfId="36" builtinId="5"/>
    <cellStyle name="Prosent 2" xfId="35" xr:uid="{00000000-0005-0000-0000-000010000000}"/>
    <cellStyle name="Rad" xfId="7" xr:uid="{00000000-0005-0000-0000-000011000000}"/>
    <cellStyle name="Tabelltittel" xfId="5" xr:uid="{00000000-0005-0000-0000-000012000000}"/>
    <cellStyle name="tall" xfId="9" xr:uid="{00000000-0005-0000-0000-000013000000}"/>
    <cellStyle name="tittel 10" xfId="25" xr:uid="{00000000-0005-0000-0000-000014000000}"/>
    <cellStyle name="tittel 10 2" xfId="46" xr:uid="{00000000-0005-0000-0000-000015000000}"/>
    <cellStyle name="tittel 11" xfId="26" xr:uid="{00000000-0005-0000-0000-000016000000}"/>
    <cellStyle name="tittel 11 2" xfId="47" xr:uid="{00000000-0005-0000-0000-000017000000}"/>
    <cellStyle name="tittel 12" xfId="27" xr:uid="{00000000-0005-0000-0000-000018000000}"/>
    <cellStyle name="tittel 12 2" xfId="48" xr:uid="{00000000-0005-0000-0000-000019000000}"/>
    <cellStyle name="tittel 13" xfId="28" xr:uid="{00000000-0005-0000-0000-00001A000000}"/>
    <cellStyle name="tittel 13 2" xfId="49" xr:uid="{00000000-0005-0000-0000-00001B000000}"/>
    <cellStyle name="tittel 14" xfId="29" xr:uid="{00000000-0005-0000-0000-00001C000000}"/>
    <cellStyle name="tittel 14 2" xfId="50" xr:uid="{00000000-0005-0000-0000-00001D000000}"/>
    <cellStyle name="tittel 15" xfId="30" xr:uid="{00000000-0005-0000-0000-00001E000000}"/>
    <cellStyle name="tittel 15 2" xfId="51" xr:uid="{00000000-0005-0000-0000-00001F000000}"/>
    <cellStyle name="tittel 2" xfId="10" xr:uid="{00000000-0005-0000-0000-000020000000}"/>
    <cellStyle name="tittel 2 2" xfId="38" xr:uid="{00000000-0005-0000-0000-000021000000}"/>
    <cellStyle name="tittel 3" xfId="16" xr:uid="{00000000-0005-0000-0000-000022000000}"/>
    <cellStyle name="tittel 3 2" xfId="39" xr:uid="{00000000-0005-0000-0000-000023000000}"/>
    <cellStyle name="tittel 4" xfId="17" xr:uid="{00000000-0005-0000-0000-000024000000}"/>
    <cellStyle name="tittel 4 2" xfId="40" xr:uid="{00000000-0005-0000-0000-000025000000}"/>
    <cellStyle name="tittel 5" xfId="18" xr:uid="{00000000-0005-0000-0000-000026000000}"/>
    <cellStyle name="tittel 5 2" xfId="41" xr:uid="{00000000-0005-0000-0000-000027000000}"/>
    <cellStyle name="tittel 6" xfId="19" xr:uid="{00000000-0005-0000-0000-000028000000}"/>
    <cellStyle name="tittel 6 2" xfId="42" xr:uid="{00000000-0005-0000-0000-000029000000}"/>
    <cellStyle name="tittel 7" xfId="20" xr:uid="{00000000-0005-0000-0000-00002A000000}"/>
    <cellStyle name="tittel 7 2" xfId="43" xr:uid="{00000000-0005-0000-0000-00002B000000}"/>
    <cellStyle name="tittel 8" xfId="22" xr:uid="{00000000-0005-0000-0000-00002C000000}"/>
    <cellStyle name="tittel 8 2" xfId="44" xr:uid="{00000000-0005-0000-0000-00002D000000}"/>
    <cellStyle name="tittel 9" xfId="23" xr:uid="{00000000-0005-0000-0000-00002E000000}"/>
    <cellStyle name="tittel 9 2" xfId="45" xr:uid="{00000000-0005-0000-0000-00002F000000}"/>
    <cellStyle name="Tusenskille 15" xfId="31" xr:uid="{00000000-0005-0000-0000-000030000000}"/>
    <cellStyle name="Tusenskille 2" xfId="32" xr:uid="{00000000-0005-0000-0000-000031000000}"/>
    <cellStyle name="Tusenskille 9" xfId="24" xr:uid="{00000000-0005-0000-0000-000032000000}"/>
    <cellStyle name="Udefinert" xfId="11" xr:uid="{00000000-0005-0000-0000-000033000000}"/>
  </cellStyles>
  <dxfs count="0"/>
  <tableStyles count="0" defaultTableStyle="TableStyleMedium9" defaultPivotStyle="PivotStyleLight16"/>
  <colors>
    <mruColors>
      <color rgb="FFF0F0F0"/>
      <color rgb="FFF2F2F2"/>
      <color rgb="FF668E36"/>
      <color rgb="FF8EC64B"/>
      <color rgb="FF224C6E"/>
      <color rgb="FF017B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norges-bank.no/"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norges-bank.no/"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norges-bank.no/"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norges-bank.no/"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norges-bank.n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norges-bank.no/"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norges-bank.no/"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norges-bank.no/"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norges-bank.no/"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norges-bank.no/"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norges-bank.no/"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norges-bank.no/"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norges-bank.no/"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133350</xdr:colOff>
      <xdr:row>1</xdr:row>
      <xdr:rowOff>38100</xdr:rowOff>
    </xdr:to>
    <xdr:pic>
      <xdr:nvPicPr>
        <xdr:cNvPr id="4" name="Picture 1">
          <a:hlinkClick xmlns:r="http://schemas.openxmlformats.org/officeDocument/2006/relationships" r:id="rId1" tgtFrame="_parent"/>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8002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971550</xdr:colOff>
      <xdr:row>1</xdr:row>
      <xdr:rowOff>38100</xdr:rowOff>
    </xdr:to>
    <xdr:pic>
      <xdr:nvPicPr>
        <xdr:cNvPr id="3" name="Picture 1">
          <a:hlinkClick xmlns:r="http://schemas.openxmlformats.org/officeDocument/2006/relationships" r:id="rId1" tgtFrame="_parent"/>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8002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971550</xdr:colOff>
      <xdr:row>1</xdr:row>
      <xdr:rowOff>38100</xdr:rowOff>
    </xdr:to>
    <xdr:pic>
      <xdr:nvPicPr>
        <xdr:cNvPr id="3" name="Picture 1">
          <a:hlinkClick xmlns:r="http://schemas.openxmlformats.org/officeDocument/2006/relationships" r:id="rId1" tgtFrame="_parent"/>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8002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971550</xdr:colOff>
      <xdr:row>1</xdr:row>
      <xdr:rowOff>38100</xdr:rowOff>
    </xdr:to>
    <xdr:pic>
      <xdr:nvPicPr>
        <xdr:cNvPr id="3" name="Picture 1">
          <a:hlinkClick xmlns:r="http://schemas.openxmlformats.org/officeDocument/2006/relationships" r:id="rId1" tgtFrame="_parent"/>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8002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695325</xdr:colOff>
      <xdr:row>1</xdr:row>
      <xdr:rowOff>38100</xdr:rowOff>
    </xdr:to>
    <xdr:pic>
      <xdr:nvPicPr>
        <xdr:cNvPr id="3" name="Picture 1">
          <a:hlinkClick xmlns:r="http://schemas.openxmlformats.org/officeDocument/2006/relationships" r:id="rId1" tgtFrame="_parent"/>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8002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1905</xdr:colOff>
      <xdr:row>1</xdr:row>
      <xdr:rowOff>38100</xdr:rowOff>
    </xdr:to>
    <xdr:pic>
      <xdr:nvPicPr>
        <xdr:cNvPr id="3" name="Picture 1">
          <a:hlinkClick xmlns:r="http://schemas.openxmlformats.org/officeDocument/2006/relationships" r:id="rId1" tgtFrame="_parent"/>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8002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971550</xdr:colOff>
      <xdr:row>1</xdr:row>
      <xdr:rowOff>38100</xdr:rowOff>
    </xdr:to>
    <xdr:pic>
      <xdr:nvPicPr>
        <xdr:cNvPr id="3" name="Picture 1">
          <a:hlinkClick xmlns:r="http://schemas.openxmlformats.org/officeDocument/2006/relationships" r:id="rId1" tgtFrame="_parent"/>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8002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942975</xdr:colOff>
      <xdr:row>1</xdr:row>
      <xdr:rowOff>38100</xdr:rowOff>
    </xdr:to>
    <xdr:pic>
      <xdr:nvPicPr>
        <xdr:cNvPr id="3" name="Picture 1">
          <a:hlinkClick xmlns:r="http://schemas.openxmlformats.org/officeDocument/2006/relationships" r:id="rId1" tgtFrame="_parent"/>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8002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971550</xdr:colOff>
      <xdr:row>1</xdr:row>
      <xdr:rowOff>38100</xdr:rowOff>
    </xdr:to>
    <xdr:pic>
      <xdr:nvPicPr>
        <xdr:cNvPr id="3" name="Picture 1">
          <a:hlinkClick xmlns:r="http://schemas.openxmlformats.org/officeDocument/2006/relationships" r:id="rId1" tgtFrame="_parent"/>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8002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971550</xdr:colOff>
      <xdr:row>1</xdr:row>
      <xdr:rowOff>38100</xdr:rowOff>
    </xdr:to>
    <xdr:pic>
      <xdr:nvPicPr>
        <xdr:cNvPr id="3" name="Picture 1">
          <a:hlinkClick xmlns:r="http://schemas.openxmlformats.org/officeDocument/2006/relationships" r:id="rId1" tgtFrame="_parent"/>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8002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971550</xdr:colOff>
      <xdr:row>1</xdr:row>
      <xdr:rowOff>38100</xdr:rowOff>
    </xdr:to>
    <xdr:pic>
      <xdr:nvPicPr>
        <xdr:cNvPr id="3" name="Picture 1">
          <a:hlinkClick xmlns:r="http://schemas.openxmlformats.org/officeDocument/2006/relationships" r:id="rId1" tgtFrame="_parent"/>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8002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971550</xdr:colOff>
      <xdr:row>1</xdr:row>
      <xdr:rowOff>38100</xdr:rowOff>
    </xdr:to>
    <xdr:pic>
      <xdr:nvPicPr>
        <xdr:cNvPr id="3" name="Picture 1">
          <a:hlinkClick xmlns:r="http://schemas.openxmlformats.org/officeDocument/2006/relationships" r:id="rId1" tgtFrame="_parent"/>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8002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971550</xdr:colOff>
      <xdr:row>1</xdr:row>
      <xdr:rowOff>38100</xdr:rowOff>
    </xdr:to>
    <xdr:pic>
      <xdr:nvPicPr>
        <xdr:cNvPr id="3" name="Picture 1">
          <a:hlinkClick xmlns:r="http://schemas.openxmlformats.org/officeDocument/2006/relationships" r:id="rId1" tgtFrame="_parent"/>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8002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norges-bank.no/Opphavsret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3"/>
  <sheetViews>
    <sheetView showGridLines="0" tabSelected="1" workbookViewId="0">
      <selection activeCell="A2" sqref="A2"/>
    </sheetView>
  </sheetViews>
  <sheetFormatPr defaultColWidth="9.140625" defaultRowHeight="12" x14ac:dyDescent="0.2"/>
  <cols>
    <col min="1" max="1" width="12.42578125" customWidth="1"/>
    <col min="2" max="2" width="12.5703125" customWidth="1"/>
    <col min="3" max="3" width="12.7109375" customWidth="1"/>
    <col min="4" max="4" width="13.85546875" customWidth="1"/>
    <col min="5" max="5" width="12.28515625" customWidth="1"/>
    <col min="6" max="6" width="12.7109375" customWidth="1"/>
    <col min="7" max="7" width="13.42578125" customWidth="1"/>
  </cols>
  <sheetData>
    <row r="1" spans="1:4" ht="40.15" customHeight="1" x14ac:dyDescent="0.2"/>
    <row r="2" spans="1:4" ht="20.25" x14ac:dyDescent="0.3">
      <c r="A2" s="11" t="s">
        <v>9</v>
      </c>
      <c r="B2" s="12"/>
      <c r="C2" s="12"/>
      <c r="D2" s="12"/>
    </row>
    <row r="4" spans="1:4" ht="15" customHeight="1" x14ac:dyDescent="0.2">
      <c r="A4" s="13" t="s">
        <v>10</v>
      </c>
    </row>
    <row r="5" spans="1:4" ht="15" customHeight="1" x14ac:dyDescent="0.2"/>
    <row r="6" spans="1:4" ht="22.15" customHeight="1" x14ac:dyDescent="0.2">
      <c r="A6" s="2" t="s">
        <v>110</v>
      </c>
    </row>
    <row r="7" spans="1:4" ht="22.15" customHeight="1" x14ac:dyDescent="0.2">
      <c r="A7" s="2" t="s">
        <v>111</v>
      </c>
    </row>
    <row r="8" spans="1:4" ht="22.15" customHeight="1" x14ac:dyDescent="0.2">
      <c r="A8" s="2" t="s">
        <v>112</v>
      </c>
    </row>
    <row r="9" spans="1:4" ht="22.15" customHeight="1" x14ac:dyDescent="0.2">
      <c r="A9" s="2" t="s">
        <v>113</v>
      </c>
    </row>
    <row r="10" spans="1:4" ht="22.15" customHeight="1" x14ac:dyDescent="0.2">
      <c r="A10" s="2" t="s">
        <v>114</v>
      </c>
    </row>
    <row r="11" spans="1:4" ht="22.15" customHeight="1" x14ac:dyDescent="0.2">
      <c r="A11" s="2" t="s">
        <v>115</v>
      </c>
    </row>
    <row r="12" spans="1:4" ht="22.15" customHeight="1" x14ac:dyDescent="0.2">
      <c r="A12" s="2" t="s">
        <v>116</v>
      </c>
    </row>
    <row r="13" spans="1:4" ht="22.15" customHeight="1" x14ac:dyDescent="0.2">
      <c r="A13" s="2" t="s">
        <v>117</v>
      </c>
    </row>
    <row r="14" spans="1:4" ht="22.15" customHeight="1" x14ac:dyDescent="0.2">
      <c r="A14" s="2" t="s">
        <v>118</v>
      </c>
    </row>
    <row r="15" spans="1:4" ht="22.15" customHeight="1" x14ac:dyDescent="0.2">
      <c r="A15" s="2" t="s">
        <v>119</v>
      </c>
    </row>
    <row r="16" spans="1:4" ht="22.15" customHeight="1" x14ac:dyDescent="0.2">
      <c r="A16" s="2" t="s">
        <v>120</v>
      </c>
    </row>
    <row r="17" spans="1:5" ht="22.15" customHeight="1" x14ac:dyDescent="0.2">
      <c r="A17" s="2" t="s">
        <v>121</v>
      </c>
    </row>
    <row r="18" spans="1:5" ht="22.15" customHeight="1" x14ac:dyDescent="0.2"/>
    <row r="19" spans="1:5" ht="22.15" customHeight="1" x14ac:dyDescent="0.2"/>
    <row r="20" spans="1:5" ht="22.15" customHeight="1" x14ac:dyDescent="0.2">
      <c r="A20" s="158">
        <v>45349</v>
      </c>
      <c r="B20" s="159"/>
      <c r="C20" s="159"/>
    </row>
    <row r="21" spans="1:5" ht="18" customHeight="1" x14ac:dyDescent="0.2">
      <c r="A21" s="159" t="s">
        <v>8</v>
      </c>
      <c r="B21" s="159"/>
      <c r="C21" s="159"/>
      <c r="D21" s="159"/>
      <c r="E21" s="159"/>
    </row>
    <row r="22" spans="1:5" ht="22.15" customHeight="1" x14ac:dyDescent="0.2">
      <c r="A22" s="160" t="s">
        <v>0</v>
      </c>
      <c r="B22" s="160"/>
    </row>
    <row r="23" spans="1:5" ht="22.15" customHeight="1" x14ac:dyDescent="0.2"/>
  </sheetData>
  <mergeCells count="3">
    <mergeCell ref="A20:C20"/>
    <mergeCell ref="A21:E21"/>
    <mergeCell ref="A22:B22"/>
  </mergeCells>
  <hyperlinks>
    <hyperlink ref="A8" location="'Tabell 3'!A1" display="Tabell 3: Samansetjing av setelomløpet 2008-2017" xr:uid="{00000000-0004-0000-0000-000000000000}"/>
    <hyperlink ref="A7" location="'Tabell 2'!A1" display="Tabell 2: Samansetjing av myntomløpet 2008-2017" xr:uid="{00000000-0004-0000-0000-000001000000}"/>
    <hyperlink ref="A9" location="'Tabell 4'!A1" display="Tabell 4: Destruerte setlar i tidsrommet 2008-2017" xr:uid="{00000000-0004-0000-0000-000002000000}"/>
    <hyperlink ref="A10" location="'Tabell 5'!A1" display="Tabell 5: Gjennomsnittleg &quot;levetid&quot; for setlar 2008-2017" xr:uid="{00000000-0004-0000-0000-000003000000}"/>
    <hyperlink ref="A11" location="'Tabell 6'!A1" display="Tabell 6: Setelinngang 2008-2017" xr:uid="{00000000-0004-0000-0000-000004000000}"/>
    <hyperlink ref="A13" location="'Tabell 8'!A1" display="Tabell 8: Myntinngang 2008-2017" xr:uid="{00000000-0004-0000-0000-000005000000}"/>
    <hyperlink ref="A14" location="'Tabell 9'!A1" display="Tabell 9: Frekvensen på myntsirkulasjonen 2008-2017" xr:uid="{00000000-0004-0000-0000-000006000000}"/>
    <hyperlink ref="A15" location="'Tabell 10'!A1" display="Tabell 10: Produksjon av sirkulasjonsmynt 2008-2017" xr:uid="{00000000-0004-0000-0000-000007000000}"/>
    <hyperlink ref="A16" location="'Tabell 11'!A1" display="Tabell 11: Produksjon av setlar 2008-2017" xr:uid="{00000000-0004-0000-0000-000008000000}"/>
    <hyperlink ref="A17" location="'Tabell 12'!A1" display="Tabell 12: Noregs Banks setelutgåver 1877-2017" xr:uid="{00000000-0004-0000-0000-000009000000}"/>
    <hyperlink ref="A6" location="'Tabell 1'!A1" display="Tabell 1: Kontanter i omløp 2008-2017" xr:uid="{00000000-0004-0000-0000-00000A000000}"/>
    <hyperlink ref="A22" r:id="rId1" xr:uid="{00000000-0004-0000-0000-00000B000000}"/>
    <hyperlink ref="A12" location="'Tabell 7'!A1" display="Tabell 7. Frekvensen på setelsirkulasjonen 2008-2017" xr:uid="{00000000-0004-0000-0000-00000C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19"/>
  <sheetViews>
    <sheetView showGridLines="0" workbookViewId="0">
      <selection activeCell="G13" sqref="G13"/>
    </sheetView>
  </sheetViews>
  <sheetFormatPr defaultColWidth="11.42578125" defaultRowHeight="12" x14ac:dyDescent="0.2"/>
  <cols>
    <col min="1" max="1" width="12.42578125" customWidth="1"/>
    <col min="2" max="7" width="16.7109375" style="14" customWidth="1"/>
  </cols>
  <sheetData>
    <row r="1" spans="1:7" ht="40.15" customHeight="1" x14ac:dyDescent="0.2">
      <c r="A1" s="161"/>
      <c r="B1" s="161"/>
      <c r="C1" s="161"/>
    </row>
    <row r="2" spans="1:7" ht="20.25" x14ac:dyDescent="0.3">
      <c r="A2" s="11" t="s">
        <v>118</v>
      </c>
      <c r="B2" s="16"/>
      <c r="C2" s="16"/>
      <c r="D2" s="16"/>
      <c r="E2" s="16"/>
      <c r="F2" s="16"/>
      <c r="G2" s="16"/>
    </row>
    <row r="5" spans="1:7" ht="16.149999999999999" customHeight="1" x14ac:dyDescent="0.2">
      <c r="A5" s="34"/>
      <c r="B5" s="23" t="s">
        <v>12</v>
      </c>
      <c r="C5" s="15" t="s">
        <v>13</v>
      </c>
      <c r="D5" s="15" t="s">
        <v>14</v>
      </c>
      <c r="E5" s="15" t="s">
        <v>15</v>
      </c>
      <c r="F5" s="26" t="s">
        <v>107</v>
      </c>
      <c r="G5" s="10" t="s">
        <v>7</v>
      </c>
    </row>
    <row r="6" spans="1:7" ht="16.149999999999999" customHeight="1" x14ac:dyDescent="0.2">
      <c r="A6" s="119">
        <v>2014</v>
      </c>
      <c r="B6" s="96">
        <v>4.7794044981350939E-2</v>
      </c>
      <c r="C6" s="97">
        <v>1.5020729270654249E-2</v>
      </c>
      <c r="D6" s="97">
        <v>3.7265341685077176E-2</v>
      </c>
      <c r="E6" s="97">
        <v>1.6016870089353007E-2</v>
      </c>
      <c r="F6" s="99">
        <v>0</v>
      </c>
      <c r="G6" s="98">
        <v>2.0355934873792003E-2</v>
      </c>
    </row>
    <row r="7" spans="1:7" ht="16.149999999999999" customHeight="1" x14ac:dyDescent="0.2">
      <c r="A7" s="119">
        <v>2015</v>
      </c>
      <c r="B7" s="96">
        <v>3.1237956509539391E-2</v>
      </c>
      <c r="C7" s="97">
        <v>2.1552824783459417E-2</v>
      </c>
      <c r="D7" s="97">
        <v>1.7342818681053758E-2</v>
      </c>
      <c r="E7" s="97">
        <v>9.9461810393138526E-3</v>
      </c>
      <c r="F7" s="99">
        <v>0</v>
      </c>
      <c r="G7" s="98">
        <v>1.3493567470892323E-2</v>
      </c>
    </row>
    <row r="8" spans="1:7" ht="16.149999999999999" customHeight="1" x14ac:dyDescent="0.2">
      <c r="A8" s="119">
        <v>2016</v>
      </c>
      <c r="B8" s="96">
        <v>5.834674251134573E-2</v>
      </c>
      <c r="C8" s="97">
        <v>2.7647502946836648E-2</v>
      </c>
      <c r="D8" s="97">
        <v>2.5922183724769173E-2</v>
      </c>
      <c r="E8" s="97">
        <v>9.283392465081329E-3</v>
      </c>
      <c r="F8" s="99">
        <v>0</v>
      </c>
      <c r="G8" s="98">
        <v>1.6464645545450289E-2</v>
      </c>
    </row>
    <row r="9" spans="1:7" ht="16.149999999999999" customHeight="1" x14ac:dyDescent="0.2">
      <c r="A9" s="119">
        <v>2017</v>
      </c>
      <c r="B9" s="96">
        <v>5.5889252604569395E-2</v>
      </c>
      <c r="C9" s="97">
        <v>3.4881029556152875E-2</v>
      </c>
      <c r="D9" s="97">
        <v>3.2524415493011188E-2</v>
      </c>
      <c r="E9" s="97">
        <v>1.8815018570337655E-2</v>
      </c>
      <c r="F9" s="99">
        <v>0</v>
      </c>
      <c r="G9" s="98">
        <v>2.4509439517516659E-2</v>
      </c>
    </row>
    <row r="10" spans="1:7" ht="16.149999999999999" customHeight="1" x14ac:dyDescent="0.2">
      <c r="A10" s="119">
        <v>2018</v>
      </c>
      <c r="B10" s="96">
        <v>5.6390194810770622E-2</v>
      </c>
      <c r="C10" s="97">
        <v>3.6950231455254501E-2</v>
      </c>
      <c r="D10" s="97">
        <v>4.6577854032817077E-2</v>
      </c>
      <c r="E10" s="97">
        <v>2.4459442136601083E-2</v>
      </c>
      <c r="F10" s="99">
        <v>0</v>
      </c>
      <c r="G10" s="98">
        <v>3.0102350836585169E-2</v>
      </c>
    </row>
    <row r="11" spans="1:7" ht="16.149999999999999" customHeight="1" x14ac:dyDescent="0.2">
      <c r="A11" s="119">
        <v>2019</v>
      </c>
      <c r="B11" s="96">
        <v>6.9962701554978926E-2</v>
      </c>
      <c r="C11" s="97">
        <v>4.1671308025496276E-2</v>
      </c>
      <c r="D11" s="97">
        <v>4.7374046174485013E-2</v>
      </c>
      <c r="E11" s="97">
        <v>2.9353482053767713E-2</v>
      </c>
      <c r="F11" s="99">
        <v>0</v>
      </c>
      <c r="G11" s="98">
        <v>3.5158789148681563E-2</v>
      </c>
    </row>
    <row r="12" spans="1:7" ht="16.149999999999999" customHeight="1" x14ac:dyDescent="0.2">
      <c r="A12" s="119">
        <v>2020</v>
      </c>
      <c r="B12" s="96">
        <v>3.2484533894468121E-2</v>
      </c>
      <c r="C12" s="97">
        <v>2.2111467384920168E-2</v>
      </c>
      <c r="D12" s="97">
        <v>2.6196496899147242E-2</v>
      </c>
      <c r="E12" s="97">
        <v>1.8626221521950061E-2</v>
      </c>
      <c r="F12" s="99">
        <v>0</v>
      </c>
      <c r="G12" s="98">
        <v>2.0664067720848514E-2</v>
      </c>
    </row>
    <row r="13" spans="1:7" ht="16.149999999999999" customHeight="1" x14ac:dyDescent="0.2">
      <c r="A13" s="119">
        <v>2021</v>
      </c>
      <c r="B13" s="96">
        <v>1.9407583598048794E-2</v>
      </c>
      <c r="C13" s="97">
        <v>1.3252598840649542E-2</v>
      </c>
      <c r="D13" s="97">
        <v>1.1219594182072639E-2</v>
      </c>
      <c r="E13" s="97">
        <v>7.674247240336312E-3</v>
      </c>
      <c r="F13" s="99">
        <v>0</v>
      </c>
      <c r="G13" s="98">
        <v>9.3986534510972514E-3</v>
      </c>
    </row>
    <row r="14" spans="1:7" ht="16.149999999999999" customHeight="1" x14ac:dyDescent="0.2">
      <c r="A14" s="119">
        <v>2022</v>
      </c>
      <c r="B14" s="96">
        <v>1.9171097809500038E-2</v>
      </c>
      <c r="C14" s="97">
        <v>1.964791106374817E-2</v>
      </c>
      <c r="D14" s="97">
        <v>1.4943809586130312E-2</v>
      </c>
      <c r="E14" s="97">
        <v>9.4557619165809501E-3</v>
      </c>
      <c r="F14" s="99">
        <v>0</v>
      </c>
      <c r="G14" s="98">
        <v>1.1645311762283611E-2</v>
      </c>
    </row>
    <row r="15" spans="1:7" ht="16.149999999999999" customHeight="1" x14ac:dyDescent="0.2">
      <c r="A15" s="120">
        <v>2023</v>
      </c>
      <c r="B15" s="100">
        <v>2.734337827800036E-2</v>
      </c>
      <c r="C15" s="101">
        <v>1.8878146045627604E-2</v>
      </c>
      <c r="D15" s="101">
        <v>2.2081932169736508E-2</v>
      </c>
      <c r="E15" s="101">
        <v>1.3167251788463652E-2</v>
      </c>
      <c r="F15" s="102">
        <v>0</v>
      </c>
      <c r="G15" s="103">
        <v>1.5536914566872976E-2</v>
      </c>
    </row>
    <row r="17" spans="1:7" x14ac:dyDescent="0.2">
      <c r="A17" s="163" t="s">
        <v>90</v>
      </c>
      <c r="B17" s="163"/>
      <c r="C17" s="163"/>
      <c r="D17" s="163"/>
      <c r="E17" s="163"/>
      <c r="F17" s="163"/>
      <c r="G17" s="163"/>
    </row>
    <row r="18" spans="1:7" x14ac:dyDescent="0.2">
      <c r="A18" s="163"/>
      <c r="B18" s="163"/>
      <c r="C18" s="163"/>
      <c r="D18" s="163"/>
      <c r="E18" s="163"/>
      <c r="F18" s="163"/>
      <c r="G18" s="163"/>
    </row>
    <row r="19" spans="1:7" ht="13.5" x14ac:dyDescent="0.2">
      <c r="A19" t="s">
        <v>87</v>
      </c>
    </row>
  </sheetData>
  <mergeCells count="2">
    <mergeCell ref="A1:C1"/>
    <mergeCell ref="A17:G18"/>
  </mergeCells>
  <pageMargins left="0.7" right="0.7" top="0.75" bottom="0.75" header="0.3" footer="0.3"/>
  <pageSetup paperSize="9" scale="8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36"/>
  <sheetViews>
    <sheetView showGridLines="0" workbookViewId="0">
      <selection activeCell="C30" sqref="C30"/>
    </sheetView>
  </sheetViews>
  <sheetFormatPr defaultColWidth="11.42578125" defaultRowHeight="12" x14ac:dyDescent="0.2"/>
  <cols>
    <col min="1" max="1" width="12.42578125" customWidth="1"/>
    <col min="2" max="4" width="16.7109375" customWidth="1"/>
    <col min="5" max="5" width="15" customWidth="1"/>
    <col min="6" max="6" width="15.28515625" customWidth="1"/>
    <col min="7" max="7" width="14.28515625" customWidth="1"/>
  </cols>
  <sheetData>
    <row r="1" spans="1:14" ht="40.15" customHeight="1" x14ac:dyDescent="0.2">
      <c r="A1" s="161"/>
      <c r="B1" s="161"/>
      <c r="C1" s="161"/>
    </row>
    <row r="2" spans="1:14" ht="20.25" x14ac:dyDescent="0.3">
      <c r="A2" s="11" t="s">
        <v>119</v>
      </c>
      <c r="B2" s="19"/>
      <c r="C2" s="19"/>
      <c r="D2" s="19"/>
      <c r="E2" s="19"/>
      <c r="F2" s="19"/>
      <c r="G2" s="19"/>
    </row>
    <row r="4" spans="1:14" ht="15" x14ac:dyDescent="0.2">
      <c r="A4" s="13" t="s">
        <v>72</v>
      </c>
    </row>
    <row r="6" spans="1:14" ht="16.149999999999999" customHeight="1" x14ac:dyDescent="0.2">
      <c r="A6" s="136"/>
      <c r="B6" s="143" t="s">
        <v>12</v>
      </c>
      <c r="C6" s="139" t="s">
        <v>13</v>
      </c>
      <c r="D6" s="139" t="s">
        <v>14</v>
      </c>
      <c r="E6" s="139" t="s">
        <v>15</v>
      </c>
      <c r="F6" s="139" t="s">
        <v>16</v>
      </c>
      <c r="G6" s="144" t="s">
        <v>7</v>
      </c>
    </row>
    <row r="7" spans="1:14" ht="16.149999999999999" customHeight="1" x14ac:dyDescent="0.2">
      <c r="A7" s="142" t="s">
        <v>73</v>
      </c>
      <c r="B7" s="145">
        <v>2017</v>
      </c>
      <c r="C7" s="146">
        <v>0</v>
      </c>
      <c r="D7" s="146">
        <v>0</v>
      </c>
      <c r="E7" s="147">
        <v>0</v>
      </c>
      <c r="F7" s="147">
        <v>0</v>
      </c>
      <c r="G7" s="148">
        <v>2017</v>
      </c>
    </row>
    <row r="8" spans="1:14" ht="16.149999999999999" customHeight="1" x14ac:dyDescent="0.2">
      <c r="A8" s="35" t="s">
        <v>136</v>
      </c>
      <c r="B8" s="137">
        <v>1994</v>
      </c>
      <c r="C8" s="104">
        <v>0</v>
      </c>
      <c r="D8" s="104">
        <v>0</v>
      </c>
      <c r="E8" s="99">
        <v>49814</v>
      </c>
      <c r="F8" s="99">
        <v>0</v>
      </c>
      <c r="G8" s="46">
        <v>51808</v>
      </c>
    </row>
    <row r="9" spans="1:14" ht="16.149999999999999" customHeight="1" x14ac:dyDescent="0.2">
      <c r="A9" s="35" t="s">
        <v>137</v>
      </c>
      <c r="B9" s="137">
        <v>1978.922</v>
      </c>
      <c r="C9" s="104">
        <v>0</v>
      </c>
      <c r="D9" s="104">
        <v>0</v>
      </c>
      <c r="E9" s="99">
        <v>30119.07</v>
      </c>
      <c r="F9" s="99">
        <v>0</v>
      </c>
      <c r="G9" s="46">
        <v>32097.991999999998</v>
      </c>
    </row>
    <row r="10" spans="1:14" ht="16.149999999999999" customHeight="1" x14ac:dyDescent="0.2">
      <c r="A10" s="35" t="s">
        <v>138</v>
      </c>
      <c r="B10" s="137">
        <v>2058.712</v>
      </c>
      <c r="C10" s="116">
        <v>0</v>
      </c>
      <c r="D10" s="116">
        <v>3049.21</v>
      </c>
      <c r="E10" s="117">
        <v>0</v>
      </c>
      <c r="F10" s="117">
        <v>0</v>
      </c>
      <c r="G10" s="118">
        <v>5107.9220000000005</v>
      </c>
      <c r="N10" s="47"/>
    </row>
    <row r="11" spans="1:14" ht="16.149999999999999" customHeight="1" x14ac:dyDescent="0.2">
      <c r="A11" s="35" t="s">
        <v>139</v>
      </c>
      <c r="B11" s="137">
        <v>2035</v>
      </c>
      <c r="C11" s="116">
        <v>0</v>
      </c>
      <c r="D11" s="116">
        <v>0</v>
      </c>
      <c r="E11" s="117">
        <v>0</v>
      </c>
      <c r="F11" s="117">
        <v>0</v>
      </c>
      <c r="G11" s="118">
        <v>2035</v>
      </c>
    </row>
    <row r="12" spans="1:14" ht="16.149999999999999" customHeight="1" x14ac:dyDescent="0.2">
      <c r="A12" s="35" t="s">
        <v>140</v>
      </c>
      <c r="B12" s="137">
        <v>1017.325</v>
      </c>
      <c r="C12" s="116">
        <v>0</v>
      </c>
      <c r="D12" s="116">
        <v>0</v>
      </c>
      <c r="E12" s="117">
        <v>0</v>
      </c>
      <c r="F12" s="117">
        <v>0</v>
      </c>
      <c r="G12" s="118">
        <v>1017.325</v>
      </c>
    </row>
    <row r="13" spans="1:14" ht="16.149999999999999" customHeight="1" x14ac:dyDescent="0.2">
      <c r="A13" s="35" t="s">
        <v>141</v>
      </c>
      <c r="B13" s="137">
        <v>520.32500000000005</v>
      </c>
      <c r="C13" s="116">
        <v>0</v>
      </c>
      <c r="D13" s="116">
        <v>0</v>
      </c>
      <c r="E13" s="117">
        <v>0</v>
      </c>
      <c r="F13" s="117">
        <v>0</v>
      </c>
      <c r="G13" s="118">
        <v>520.32500000000005</v>
      </c>
    </row>
    <row r="14" spans="1:14" ht="16.149999999999999" customHeight="1" x14ac:dyDescent="0.2">
      <c r="A14" s="35" t="s">
        <v>142</v>
      </c>
      <c r="B14" s="137">
        <f>(10640800/20)/1000</f>
        <v>532.04</v>
      </c>
      <c r="C14" s="116">
        <v>0</v>
      </c>
      <c r="D14" s="116">
        <v>0</v>
      </c>
      <c r="E14" s="117">
        <v>0</v>
      </c>
      <c r="F14" s="117">
        <v>0</v>
      </c>
      <c r="G14" s="118">
        <v>532.04</v>
      </c>
    </row>
    <row r="15" spans="1:14" ht="16.149999999999999" customHeight="1" x14ac:dyDescent="0.2">
      <c r="A15" s="35">
        <v>2022</v>
      </c>
      <c r="B15" s="137">
        <v>0</v>
      </c>
      <c r="C15" s="116">
        <v>0</v>
      </c>
      <c r="D15" s="116">
        <v>0</v>
      </c>
      <c r="E15" s="117">
        <v>0</v>
      </c>
      <c r="F15" s="117">
        <v>0</v>
      </c>
      <c r="G15" s="118">
        <v>0</v>
      </c>
    </row>
    <row r="16" spans="1:14" ht="16.149999999999999" customHeight="1" x14ac:dyDescent="0.2">
      <c r="A16" s="36" t="s">
        <v>126</v>
      </c>
      <c r="B16" s="138">
        <v>513.42499999999995</v>
      </c>
      <c r="C16" s="105">
        <v>0</v>
      </c>
      <c r="D16" s="105">
        <v>0</v>
      </c>
      <c r="E16" s="106">
        <v>0</v>
      </c>
      <c r="F16" s="106">
        <v>0</v>
      </c>
      <c r="G16" s="107">
        <v>513.42499999999995</v>
      </c>
    </row>
    <row r="18" spans="1:7" x14ac:dyDescent="0.2">
      <c r="A18" s="163" t="s">
        <v>91</v>
      </c>
      <c r="B18" s="163"/>
      <c r="C18" s="163"/>
      <c r="D18" s="163"/>
      <c r="E18" s="163"/>
      <c r="F18" s="163"/>
      <c r="G18" s="163"/>
    </row>
    <row r="19" spans="1:7" x14ac:dyDescent="0.2">
      <c r="A19" s="163"/>
      <c r="B19" s="163"/>
      <c r="C19" s="163"/>
      <c r="D19" s="163"/>
      <c r="E19" s="163"/>
      <c r="F19" s="163"/>
      <c r="G19" s="163"/>
    </row>
    <row r="20" spans="1:7" ht="13.5" x14ac:dyDescent="0.2">
      <c r="A20" s="4" t="s">
        <v>135</v>
      </c>
      <c r="B20" s="6"/>
      <c r="C20" s="6"/>
      <c r="D20" s="6"/>
      <c r="E20" s="6"/>
      <c r="F20" s="6"/>
      <c r="G20" s="6"/>
    </row>
    <row r="22" spans="1:7" ht="13.5" x14ac:dyDescent="0.2">
      <c r="A22" s="47" t="s">
        <v>134</v>
      </c>
    </row>
    <row r="24" spans="1:7" ht="13.5" x14ac:dyDescent="0.2">
      <c r="A24" s="47" t="s">
        <v>133</v>
      </c>
    </row>
    <row r="25" spans="1:7" ht="13.5" x14ac:dyDescent="0.2">
      <c r="A25" s="47"/>
    </row>
    <row r="26" spans="1:7" ht="13.5" x14ac:dyDescent="0.2">
      <c r="A26" s="47" t="s">
        <v>132</v>
      </c>
    </row>
    <row r="28" spans="1:7" ht="13.5" x14ac:dyDescent="0.2">
      <c r="A28" s="47" t="s">
        <v>131</v>
      </c>
    </row>
    <row r="30" spans="1:7" ht="13.5" x14ac:dyDescent="0.2">
      <c r="A30" s="47" t="s">
        <v>130</v>
      </c>
    </row>
    <row r="32" spans="1:7" ht="13.5" x14ac:dyDescent="0.2">
      <c r="A32" s="47" t="s">
        <v>129</v>
      </c>
    </row>
    <row r="34" spans="1:1" ht="13.5" x14ac:dyDescent="0.2">
      <c r="A34" s="47" t="s">
        <v>128</v>
      </c>
    </row>
    <row r="36" spans="1:1" ht="13.5" x14ac:dyDescent="0.2">
      <c r="A36" t="s">
        <v>127</v>
      </c>
    </row>
  </sheetData>
  <mergeCells count="2">
    <mergeCell ref="A1:C1"/>
    <mergeCell ref="A18:G19"/>
  </mergeCells>
  <pageMargins left="0.7" right="0.7" top="0.75" bottom="0.75" header="0.3" footer="0.3"/>
  <pageSetup paperSize="9" scale="91"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22"/>
  <sheetViews>
    <sheetView showGridLines="0" workbookViewId="0">
      <selection activeCell="F32" sqref="F32"/>
    </sheetView>
  </sheetViews>
  <sheetFormatPr defaultColWidth="11.42578125" defaultRowHeight="12" x14ac:dyDescent="0.2"/>
  <cols>
    <col min="1" max="1" width="12.42578125" customWidth="1"/>
    <col min="2" max="7" width="16.7109375" style="14" customWidth="1"/>
  </cols>
  <sheetData>
    <row r="1" spans="1:7" ht="40.15" customHeight="1" x14ac:dyDescent="0.2">
      <c r="A1" s="161"/>
      <c r="B1" s="161"/>
      <c r="C1" s="161"/>
    </row>
    <row r="2" spans="1:7" ht="20.25" x14ac:dyDescent="0.3">
      <c r="A2" s="11" t="s">
        <v>120</v>
      </c>
      <c r="B2" s="16"/>
      <c r="C2" s="16"/>
      <c r="D2" s="16"/>
      <c r="E2" s="16"/>
      <c r="F2" s="16"/>
      <c r="G2" s="16"/>
    </row>
    <row r="4" spans="1:7" ht="15" x14ac:dyDescent="0.2">
      <c r="A4" s="13" t="s">
        <v>72</v>
      </c>
    </row>
    <row r="6" spans="1:7" ht="16.149999999999999" customHeight="1" x14ac:dyDescent="0.2">
      <c r="A6" s="34"/>
      <c r="B6" s="23" t="s">
        <v>2</v>
      </c>
      <c r="C6" s="15" t="s">
        <v>3</v>
      </c>
      <c r="D6" s="15" t="s">
        <v>4</v>
      </c>
      <c r="E6" s="15" t="s">
        <v>5</v>
      </c>
      <c r="F6" s="15" t="s">
        <v>6</v>
      </c>
      <c r="G6" s="10" t="s">
        <v>7</v>
      </c>
    </row>
    <row r="7" spans="1:7" ht="16.149999999999999" customHeight="1" x14ac:dyDescent="0.2">
      <c r="A7" s="51">
        <v>2014</v>
      </c>
      <c r="B7" s="132">
        <v>0</v>
      </c>
      <c r="C7" s="17">
        <v>0</v>
      </c>
      <c r="D7" s="17">
        <v>25750</v>
      </c>
      <c r="E7" s="17">
        <v>12400</v>
      </c>
      <c r="F7" s="17">
        <v>0</v>
      </c>
      <c r="G7" s="46">
        <v>38150</v>
      </c>
    </row>
    <row r="8" spans="1:7" ht="16.149999999999999" customHeight="1" x14ac:dyDescent="0.2">
      <c r="A8" s="51">
        <v>2015</v>
      </c>
      <c r="B8" s="132">
        <v>0</v>
      </c>
      <c r="C8" s="17">
        <v>30000</v>
      </c>
      <c r="D8" s="17">
        <v>0</v>
      </c>
      <c r="E8" s="17">
        <v>11984</v>
      </c>
      <c r="F8" s="17">
        <v>26004</v>
      </c>
      <c r="G8" s="46">
        <v>67988</v>
      </c>
    </row>
    <row r="9" spans="1:7" ht="16.149999999999999" customHeight="1" x14ac:dyDescent="0.2">
      <c r="A9" s="115" t="s">
        <v>77</v>
      </c>
      <c r="B9" s="132">
        <v>0</v>
      </c>
      <c r="C9" s="17">
        <v>0</v>
      </c>
      <c r="D9" s="17">
        <v>4440</v>
      </c>
      <c r="E9" s="17">
        <v>260</v>
      </c>
      <c r="F9" s="17">
        <v>0</v>
      </c>
      <c r="G9" s="46">
        <v>4700</v>
      </c>
    </row>
    <row r="10" spans="1:7" ht="16.149999999999999" customHeight="1" x14ac:dyDescent="0.2">
      <c r="A10" s="115">
        <v>2017</v>
      </c>
      <c r="B10" s="132">
        <v>0</v>
      </c>
      <c r="C10" s="17">
        <v>0</v>
      </c>
      <c r="D10" s="17">
        <v>82480</v>
      </c>
      <c r="E10" s="17">
        <v>67200</v>
      </c>
      <c r="F10" s="17">
        <v>51340</v>
      </c>
      <c r="G10" s="46">
        <v>201020</v>
      </c>
    </row>
    <row r="11" spans="1:7" ht="16.149999999999999" customHeight="1" x14ac:dyDescent="0.2">
      <c r="A11" s="115">
        <v>2018</v>
      </c>
      <c r="B11" s="132">
        <v>0</v>
      </c>
      <c r="C11" s="17">
        <v>75610</v>
      </c>
      <c r="D11" s="17">
        <v>0</v>
      </c>
      <c r="E11" s="17">
        <v>0</v>
      </c>
      <c r="F11" s="17">
        <v>0</v>
      </c>
      <c r="G11" s="46">
        <v>75610</v>
      </c>
    </row>
    <row r="12" spans="1:7" ht="16.149999999999999" customHeight="1" x14ac:dyDescent="0.2">
      <c r="A12" s="115">
        <v>2019</v>
      </c>
      <c r="B12" s="132">
        <v>24400</v>
      </c>
      <c r="C12" s="17">
        <v>0</v>
      </c>
      <c r="D12" s="17">
        <v>0</v>
      </c>
      <c r="E12" s="17">
        <v>0</v>
      </c>
      <c r="F12" s="17">
        <v>0</v>
      </c>
      <c r="G12" s="46">
        <v>24400</v>
      </c>
    </row>
    <row r="13" spans="1:7" ht="16.149999999999999" customHeight="1" x14ac:dyDescent="0.2">
      <c r="A13" s="115">
        <v>2020</v>
      </c>
      <c r="B13" s="132">
        <v>0</v>
      </c>
      <c r="C13" s="17">
        <v>0</v>
      </c>
      <c r="D13" s="17">
        <v>0</v>
      </c>
      <c r="E13" s="17">
        <v>0</v>
      </c>
      <c r="F13" s="17">
        <v>0</v>
      </c>
      <c r="G13" s="46">
        <v>0</v>
      </c>
    </row>
    <row r="14" spans="1:7" ht="16.149999999999999" customHeight="1" x14ac:dyDescent="0.2">
      <c r="A14" s="115">
        <v>2021</v>
      </c>
      <c r="B14" s="132">
        <v>0</v>
      </c>
      <c r="C14" s="17">
        <v>0</v>
      </c>
      <c r="D14" s="17">
        <v>0</v>
      </c>
      <c r="E14" s="17">
        <v>0</v>
      </c>
      <c r="F14" s="17">
        <v>0</v>
      </c>
      <c r="G14" s="46">
        <v>0</v>
      </c>
    </row>
    <row r="15" spans="1:7" ht="16.149999999999999" customHeight="1" x14ac:dyDescent="0.2">
      <c r="A15" s="115">
        <v>2022</v>
      </c>
      <c r="B15" s="132">
        <v>0</v>
      </c>
      <c r="C15" s="17">
        <v>0</v>
      </c>
      <c r="D15" s="17">
        <v>21200</v>
      </c>
      <c r="E15" s="17">
        <v>0</v>
      </c>
      <c r="F15" s="17">
        <v>0</v>
      </c>
      <c r="G15" s="46">
        <v>21200</v>
      </c>
    </row>
    <row r="16" spans="1:7" ht="16.149999999999999" customHeight="1" x14ac:dyDescent="0.2">
      <c r="A16" s="123">
        <v>2023</v>
      </c>
      <c r="B16" s="133">
        <v>0</v>
      </c>
      <c r="C16" s="18">
        <v>21201</v>
      </c>
      <c r="D16" s="18">
        <v>0</v>
      </c>
      <c r="E16" s="18">
        <v>0</v>
      </c>
      <c r="F16" s="18">
        <v>0</v>
      </c>
      <c r="G16" s="48">
        <v>21201</v>
      </c>
    </row>
    <row r="18" spans="1:7" ht="11.45" customHeight="1" x14ac:dyDescent="0.2">
      <c r="A18" s="165" t="s">
        <v>31</v>
      </c>
      <c r="B18" s="165"/>
      <c r="C18" s="165"/>
      <c r="D18" s="165"/>
      <c r="E18" s="165"/>
      <c r="F18" s="165"/>
      <c r="G18" s="165"/>
    </row>
    <row r="19" spans="1:7" x14ac:dyDescent="0.2">
      <c r="A19" s="165"/>
      <c r="B19" s="165"/>
      <c r="C19" s="165"/>
      <c r="D19" s="165"/>
      <c r="E19" s="165"/>
      <c r="F19" s="165"/>
      <c r="G19" s="165"/>
    </row>
    <row r="20" spans="1:7" ht="13.5" x14ac:dyDescent="0.2">
      <c r="A20" t="s">
        <v>78</v>
      </c>
    </row>
    <row r="22" spans="1:7" x14ac:dyDescent="0.2">
      <c r="A22" s="52"/>
    </row>
  </sheetData>
  <mergeCells count="2">
    <mergeCell ref="A1:C1"/>
    <mergeCell ref="A18:G19"/>
  </mergeCells>
  <pageMargins left="0.7" right="0.7" top="0.75" bottom="0.75" header="0.3" footer="0.3"/>
  <pageSetup paperSize="9" scale="86"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27"/>
  <sheetViews>
    <sheetView showGridLines="0" workbookViewId="0">
      <selection activeCell="A22" sqref="A22"/>
    </sheetView>
  </sheetViews>
  <sheetFormatPr defaultColWidth="9.140625" defaultRowHeight="12" x14ac:dyDescent="0.2"/>
  <cols>
    <col min="1" max="1" width="16.5703125" customWidth="1"/>
    <col min="2" max="9" width="13.7109375" style="108" customWidth="1"/>
  </cols>
  <sheetData>
    <row r="1" spans="1:9" ht="40.15" customHeight="1" x14ac:dyDescent="0.2">
      <c r="A1" s="161"/>
      <c r="B1" s="161"/>
      <c r="C1" s="161"/>
    </row>
    <row r="2" spans="1:9" ht="20.25" customHeight="1" x14ac:dyDescent="0.2">
      <c r="A2" s="171" t="s">
        <v>121</v>
      </c>
      <c r="B2" s="171"/>
      <c r="C2" s="171"/>
      <c r="D2" s="171"/>
      <c r="E2" s="171"/>
      <c r="F2" s="171"/>
      <c r="G2" s="171"/>
      <c r="H2" s="171"/>
      <c r="I2" s="171"/>
    </row>
    <row r="3" spans="1:9" x14ac:dyDescent="0.2">
      <c r="A3" s="162"/>
      <c r="B3" s="162"/>
      <c r="C3" s="162"/>
      <c r="D3" s="162"/>
      <c r="E3" s="162"/>
      <c r="F3" s="162"/>
      <c r="G3" s="162"/>
      <c r="H3" s="162"/>
      <c r="I3" s="162"/>
    </row>
    <row r="5" spans="1:9" ht="20.25" customHeight="1" x14ac:dyDescent="0.2">
      <c r="A5" s="13" t="s">
        <v>32</v>
      </c>
    </row>
    <row r="7" spans="1:9" ht="16.149999999999999" customHeight="1" x14ac:dyDescent="0.2">
      <c r="A7" s="60"/>
      <c r="B7" s="121" t="s">
        <v>92</v>
      </c>
      <c r="C7" s="122" t="s">
        <v>93</v>
      </c>
      <c r="D7" s="122" t="s">
        <v>94</v>
      </c>
      <c r="E7" s="122" t="s">
        <v>95</v>
      </c>
      <c r="F7" s="122" t="s">
        <v>96</v>
      </c>
      <c r="G7" s="122" t="s">
        <v>97</v>
      </c>
      <c r="H7" s="122" t="s">
        <v>98</v>
      </c>
      <c r="I7" s="109" t="s">
        <v>99</v>
      </c>
    </row>
    <row r="8" spans="1:9" ht="16.149999999999999" customHeight="1" x14ac:dyDescent="0.2">
      <c r="A8" s="54" t="s">
        <v>59</v>
      </c>
      <c r="B8" s="110" t="s">
        <v>33</v>
      </c>
      <c r="C8" s="108" t="s">
        <v>34</v>
      </c>
      <c r="D8" s="108" t="s">
        <v>35</v>
      </c>
      <c r="E8" s="108" t="s">
        <v>36</v>
      </c>
      <c r="F8" s="108" t="s">
        <v>37</v>
      </c>
      <c r="G8" s="108" t="s">
        <v>38</v>
      </c>
      <c r="H8" s="108" t="s">
        <v>81</v>
      </c>
      <c r="I8" s="111" t="s">
        <v>100</v>
      </c>
    </row>
    <row r="9" spans="1:9" ht="16.149999999999999" customHeight="1" x14ac:dyDescent="0.2">
      <c r="A9" s="55" t="s">
        <v>60</v>
      </c>
      <c r="B9" s="110" t="s">
        <v>39</v>
      </c>
      <c r="C9" s="108" t="s">
        <v>40</v>
      </c>
      <c r="D9" s="108" t="s">
        <v>17</v>
      </c>
      <c r="E9" s="108" t="s">
        <v>41</v>
      </c>
      <c r="F9" s="108" t="s">
        <v>42</v>
      </c>
      <c r="G9" s="108" t="s">
        <v>43</v>
      </c>
      <c r="H9" s="108" t="s">
        <v>82</v>
      </c>
      <c r="I9" s="111" t="s">
        <v>86</v>
      </c>
    </row>
    <row r="10" spans="1:9" ht="16.149999999999999" customHeight="1" x14ac:dyDescent="0.2">
      <c r="A10" s="55" t="s">
        <v>61</v>
      </c>
      <c r="B10" s="110" t="s">
        <v>17</v>
      </c>
      <c r="C10" s="108" t="s">
        <v>17</v>
      </c>
      <c r="D10" s="108" t="s">
        <v>17</v>
      </c>
      <c r="E10" s="108" t="s">
        <v>17</v>
      </c>
      <c r="F10" s="108" t="s">
        <v>17</v>
      </c>
      <c r="G10" s="108" t="s">
        <v>17</v>
      </c>
      <c r="H10" s="108" t="s">
        <v>83</v>
      </c>
      <c r="I10" s="111" t="s">
        <v>80</v>
      </c>
    </row>
    <row r="11" spans="1:9" ht="16.149999999999999" customHeight="1" x14ac:dyDescent="0.2">
      <c r="A11" s="56" t="s">
        <v>62</v>
      </c>
      <c r="B11" s="110" t="s">
        <v>33</v>
      </c>
      <c r="C11" s="108" t="s">
        <v>34</v>
      </c>
      <c r="D11" s="108" t="s">
        <v>44</v>
      </c>
      <c r="E11" s="108" t="s">
        <v>45</v>
      </c>
      <c r="F11" s="108" t="s">
        <v>46</v>
      </c>
      <c r="G11" s="108" t="s">
        <v>47</v>
      </c>
      <c r="H11" s="108" t="s">
        <v>84</v>
      </c>
      <c r="I11" s="111" t="s">
        <v>80</v>
      </c>
    </row>
    <row r="12" spans="1:9" ht="16.149999999999999" customHeight="1" x14ac:dyDescent="0.2">
      <c r="A12" s="57" t="s">
        <v>63</v>
      </c>
      <c r="B12" s="110" t="s">
        <v>48</v>
      </c>
      <c r="C12" s="108" t="s">
        <v>34</v>
      </c>
      <c r="D12" s="108" t="s">
        <v>49</v>
      </c>
      <c r="E12" s="108" t="s">
        <v>58</v>
      </c>
      <c r="F12" s="108" t="s">
        <v>50</v>
      </c>
      <c r="G12" s="108" t="s">
        <v>51</v>
      </c>
      <c r="H12" s="108" t="s">
        <v>85</v>
      </c>
      <c r="I12" s="111" t="s">
        <v>79</v>
      </c>
    </row>
    <row r="13" spans="1:9" ht="16.149999999999999" customHeight="1" x14ac:dyDescent="0.2">
      <c r="A13" s="57" t="s">
        <v>64</v>
      </c>
      <c r="B13" s="110" t="s">
        <v>48</v>
      </c>
      <c r="C13" s="108" t="s">
        <v>34</v>
      </c>
      <c r="D13" s="108" t="s">
        <v>52</v>
      </c>
      <c r="E13" s="108" t="s">
        <v>53</v>
      </c>
      <c r="F13" s="108" t="s">
        <v>56</v>
      </c>
      <c r="G13" s="108" t="s">
        <v>17</v>
      </c>
      <c r="H13" s="108" t="s">
        <v>17</v>
      </c>
      <c r="I13" s="111" t="s">
        <v>17</v>
      </c>
    </row>
    <row r="14" spans="1:9" ht="16.149999999999999" customHeight="1" x14ac:dyDescent="0.2">
      <c r="A14" s="57" t="s">
        <v>65</v>
      </c>
      <c r="B14" s="110" t="s">
        <v>48</v>
      </c>
      <c r="C14" s="108" t="s">
        <v>40</v>
      </c>
      <c r="D14" s="108" t="s">
        <v>54</v>
      </c>
      <c r="E14" s="108" t="s">
        <v>55</v>
      </c>
      <c r="F14" s="108" t="s">
        <v>17</v>
      </c>
      <c r="G14" s="108" t="s">
        <v>17</v>
      </c>
      <c r="H14" s="108" t="s">
        <v>17</v>
      </c>
      <c r="I14" s="111" t="s">
        <v>17</v>
      </c>
    </row>
    <row r="15" spans="1:9" ht="16.149999999999999" customHeight="1" x14ac:dyDescent="0.2">
      <c r="A15" s="58"/>
      <c r="B15" s="110"/>
      <c r="I15" s="111"/>
    </row>
    <row r="16" spans="1:9" ht="16.149999999999999" customHeight="1" x14ac:dyDescent="0.2">
      <c r="A16" s="57" t="s">
        <v>66</v>
      </c>
      <c r="B16" s="110"/>
      <c r="I16" s="111"/>
    </row>
    <row r="17" spans="1:9" ht="16.149999999999999" customHeight="1" x14ac:dyDescent="0.2">
      <c r="A17" s="57" t="s">
        <v>67</v>
      </c>
      <c r="B17" s="110">
        <v>1917</v>
      </c>
      <c r="C17" s="108" t="s">
        <v>57</v>
      </c>
      <c r="I17" s="111"/>
    </row>
    <row r="18" spans="1:9" ht="16.149999999999999" customHeight="1" x14ac:dyDescent="0.2">
      <c r="A18" s="59" t="s">
        <v>68</v>
      </c>
      <c r="B18" s="112">
        <v>1918</v>
      </c>
      <c r="C18" s="113" t="s">
        <v>57</v>
      </c>
      <c r="D18" s="113"/>
      <c r="E18" s="113"/>
      <c r="F18" s="113"/>
      <c r="G18" s="113"/>
      <c r="H18" s="113"/>
      <c r="I18" s="114"/>
    </row>
    <row r="20" spans="1:9" ht="12" customHeight="1" x14ac:dyDescent="0.2">
      <c r="A20" s="167" t="s">
        <v>105</v>
      </c>
      <c r="B20" s="167"/>
      <c r="C20" s="167"/>
      <c r="D20" s="167"/>
      <c r="E20" s="167"/>
      <c r="F20" s="167"/>
      <c r="G20" s="167"/>
      <c r="H20" s="167"/>
      <c r="I20" s="167"/>
    </row>
    <row r="21" spans="1:9" x14ac:dyDescent="0.2">
      <c r="A21" s="135"/>
      <c r="B21" s="135"/>
      <c r="C21" s="135"/>
      <c r="D21" s="135"/>
      <c r="E21" s="135"/>
      <c r="F21" s="135"/>
      <c r="G21" s="135"/>
      <c r="H21" s="135"/>
      <c r="I21" s="135"/>
    </row>
    <row r="22" spans="1:9" x14ac:dyDescent="0.2">
      <c r="A22" s="135"/>
      <c r="B22" s="135"/>
      <c r="C22" s="135"/>
      <c r="D22" s="135"/>
      <c r="E22" s="135"/>
      <c r="F22" s="135"/>
      <c r="G22" s="135"/>
      <c r="H22" s="135"/>
      <c r="I22" s="135"/>
    </row>
    <row r="25" spans="1:9" x14ac:dyDescent="0.2">
      <c r="A25" s="172"/>
      <c r="B25" s="172"/>
      <c r="C25" s="172"/>
      <c r="D25" s="172"/>
      <c r="E25" s="172"/>
      <c r="F25" s="172"/>
    </row>
    <row r="26" spans="1:9" x14ac:dyDescent="0.2">
      <c r="A26" s="172"/>
      <c r="B26" s="172"/>
      <c r="C26" s="172"/>
      <c r="D26" s="172"/>
      <c r="E26" s="172"/>
      <c r="F26" s="172"/>
    </row>
    <row r="27" spans="1:9" x14ac:dyDescent="0.2">
      <c r="A27" s="172"/>
      <c r="B27" s="172"/>
      <c r="C27" s="172"/>
      <c r="D27" s="172"/>
      <c r="E27" s="172"/>
      <c r="F27" s="172"/>
    </row>
  </sheetData>
  <mergeCells count="4">
    <mergeCell ref="A1:C1"/>
    <mergeCell ref="A2:I3"/>
    <mergeCell ref="A25:F27"/>
    <mergeCell ref="A20:I20"/>
  </mergeCells>
  <pageMargins left="0.7" right="0.7" top="0.75" bottom="0.75" header="0.3" footer="0.3"/>
  <pageSetup paperSize="9" scale="7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27"/>
  <sheetViews>
    <sheetView showGridLines="0" workbookViewId="0">
      <selection activeCell="B23" sqref="B23"/>
    </sheetView>
  </sheetViews>
  <sheetFormatPr defaultColWidth="11.42578125" defaultRowHeight="12" x14ac:dyDescent="0.2"/>
  <cols>
    <col min="2" max="4" width="16.7109375" customWidth="1"/>
  </cols>
  <sheetData>
    <row r="1" spans="1:5" ht="40.15" customHeight="1" x14ac:dyDescent="0.2">
      <c r="A1" s="161"/>
      <c r="B1" s="161"/>
      <c r="C1" s="161"/>
    </row>
    <row r="2" spans="1:5" ht="20.25" x14ac:dyDescent="0.3">
      <c r="A2" s="162" t="s">
        <v>110</v>
      </c>
      <c r="B2" s="162"/>
      <c r="C2" s="162"/>
      <c r="D2" s="162"/>
    </row>
    <row r="4" spans="1:5" ht="15" x14ac:dyDescent="0.2">
      <c r="A4" s="13" t="s">
        <v>69</v>
      </c>
    </row>
    <row r="5" spans="1:5" ht="15.75" x14ac:dyDescent="0.25">
      <c r="A5" s="1"/>
    </row>
    <row r="6" spans="1:5" ht="15" x14ac:dyDescent="0.2">
      <c r="A6" s="13" t="s">
        <v>11</v>
      </c>
    </row>
    <row r="8" spans="1:5" ht="16.149999999999999" customHeight="1" x14ac:dyDescent="0.2">
      <c r="A8" s="34"/>
      <c r="B8" s="15" t="s">
        <v>70</v>
      </c>
      <c r="C8" s="15" t="s">
        <v>71</v>
      </c>
      <c r="D8" s="10" t="s">
        <v>7</v>
      </c>
    </row>
    <row r="9" spans="1:5" ht="16.149999999999999" customHeight="1" x14ac:dyDescent="0.2">
      <c r="A9" s="32">
        <v>2014</v>
      </c>
      <c r="B9" s="61">
        <v>4357.3229205833341</v>
      </c>
      <c r="C9" s="62">
        <v>44994.97863333334</v>
      </c>
      <c r="D9" s="63">
        <v>49352.301553916674</v>
      </c>
      <c r="E9" s="3"/>
    </row>
    <row r="10" spans="1:5" ht="16.149999999999999" customHeight="1" x14ac:dyDescent="0.2">
      <c r="A10" s="32">
        <v>2015</v>
      </c>
      <c r="B10" s="61">
        <v>4463.0523034166663</v>
      </c>
      <c r="C10" s="62">
        <v>45604.655089583342</v>
      </c>
      <c r="D10" s="63">
        <v>50067.707393000012</v>
      </c>
      <c r="E10" s="3"/>
    </row>
    <row r="11" spans="1:5" ht="16.149999999999999" customHeight="1" x14ac:dyDescent="0.2">
      <c r="A11" s="32">
        <v>2016</v>
      </c>
      <c r="B11" s="61">
        <v>4515.4118175000003</v>
      </c>
      <c r="C11" s="62">
        <v>44725.847960416664</v>
      </c>
      <c r="D11" s="63">
        <v>49241.259777916668</v>
      </c>
      <c r="E11" s="3"/>
    </row>
    <row r="12" spans="1:5" ht="16.149999999999999" customHeight="1" x14ac:dyDescent="0.2">
      <c r="A12" s="32">
        <v>2017</v>
      </c>
      <c r="B12" s="61">
        <v>4536.0589895833336</v>
      </c>
      <c r="C12" s="62">
        <v>42426.923406249989</v>
      </c>
      <c r="D12" s="63">
        <v>46962.982395833322</v>
      </c>
      <c r="E12" s="3"/>
    </row>
    <row r="13" spans="1:5" ht="16.149999999999999" customHeight="1" x14ac:dyDescent="0.2">
      <c r="A13" s="32">
        <v>2018</v>
      </c>
      <c r="B13" s="61">
        <v>4473.4607192499998</v>
      </c>
      <c r="C13" s="62">
        <v>39354.343806249999</v>
      </c>
      <c r="D13" s="63">
        <v>43827.804525499996</v>
      </c>
      <c r="E13" s="3"/>
    </row>
    <row r="14" spans="1:5" ht="16.149999999999999" customHeight="1" x14ac:dyDescent="0.2">
      <c r="A14" s="32">
        <v>2019</v>
      </c>
      <c r="B14" s="61">
        <v>4409.2048067916667</v>
      </c>
      <c r="C14" s="62">
        <v>36577.235770833329</v>
      </c>
      <c r="D14" s="63">
        <v>40986.440577624999</v>
      </c>
      <c r="E14" s="3"/>
    </row>
    <row r="15" spans="1:5" ht="16.149999999999999" customHeight="1" x14ac:dyDescent="0.2">
      <c r="A15" s="32">
        <v>2020</v>
      </c>
      <c r="B15" s="61">
        <v>4335.6749612499998</v>
      </c>
      <c r="C15" s="62">
        <v>36226.625604166671</v>
      </c>
      <c r="D15" s="63">
        <v>40562.30056541667</v>
      </c>
      <c r="E15" s="3"/>
    </row>
    <row r="16" spans="1:5" ht="16.149999999999999" customHeight="1" x14ac:dyDescent="0.2">
      <c r="A16" s="32">
        <v>2021</v>
      </c>
      <c r="B16" s="61">
        <v>4318.2542776666669</v>
      </c>
      <c r="C16" s="62">
        <v>35018.101641666661</v>
      </c>
      <c r="D16" s="63">
        <v>39336.355919333328</v>
      </c>
      <c r="E16" s="3"/>
    </row>
    <row r="17" spans="1:5" ht="16.149999999999999" customHeight="1" x14ac:dyDescent="0.2">
      <c r="A17" s="32">
        <v>2022</v>
      </c>
      <c r="B17" s="61">
        <v>4278.2050217500009</v>
      </c>
      <c r="C17" s="62">
        <v>35084.88009583333</v>
      </c>
      <c r="D17" s="63">
        <v>39363.08511758333</v>
      </c>
      <c r="E17" s="3"/>
    </row>
    <row r="18" spans="1:5" ht="16.149999999999999" customHeight="1" x14ac:dyDescent="0.2">
      <c r="A18" s="33">
        <v>2023</v>
      </c>
      <c r="B18" s="64">
        <v>4224.1959126666661</v>
      </c>
      <c r="C18" s="65">
        <v>35526.999312499996</v>
      </c>
      <c r="D18" s="66">
        <v>39751.195225166666</v>
      </c>
      <c r="E18" s="3"/>
    </row>
    <row r="19" spans="1:5" x14ac:dyDescent="0.2">
      <c r="E19" s="5"/>
    </row>
    <row r="20" spans="1:5" x14ac:dyDescent="0.2">
      <c r="B20" s="3"/>
      <c r="C20" s="3"/>
      <c r="E20" s="3"/>
    </row>
    <row r="24" spans="1:5" x14ac:dyDescent="0.2">
      <c r="A24" s="8"/>
      <c r="B24" s="8"/>
      <c r="C24" s="8"/>
      <c r="D24" s="50"/>
      <c r="E24" s="8"/>
    </row>
    <row r="25" spans="1:5" x14ac:dyDescent="0.2">
      <c r="A25" s="9"/>
      <c r="B25" s="7"/>
      <c r="C25" s="7"/>
      <c r="D25" s="7"/>
      <c r="E25" s="8"/>
    </row>
    <row r="26" spans="1:5" x14ac:dyDescent="0.2">
      <c r="A26" s="8"/>
      <c r="B26" s="8"/>
      <c r="C26" s="8"/>
      <c r="D26" s="8"/>
      <c r="E26" s="8"/>
    </row>
    <row r="27" spans="1:5" x14ac:dyDescent="0.2">
      <c r="A27" s="8"/>
      <c r="B27" s="8"/>
      <c r="C27" s="8"/>
      <c r="D27" s="8"/>
      <c r="E27" s="8"/>
    </row>
  </sheetData>
  <mergeCells count="2">
    <mergeCell ref="A1:C1"/>
    <mergeCell ref="A2:D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0"/>
  <sheetViews>
    <sheetView showGridLines="0" zoomScaleNormal="100" workbookViewId="0">
      <selection activeCell="G32" sqref="G32"/>
    </sheetView>
  </sheetViews>
  <sheetFormatPr defaultColWidth="11.42578125" defaultRowHeight="12" x14ac:dyDescent="0.2"/>
  <cols>
    <col min="1" max="1" width="12.42578125" customWidth="1"/>
    <col min="2" max="7" width="16.7109375" customWidth="1"/>
  </cols>
  <sheetData>
    <row r="1" spans="1:7" ht="40.15" customHeight="1" x14ac:dyDescent="0.2">
      <c r="A1" s="161"/>
      <c r="B1" s="161"/>
      <c r="C1" s="161"/>
    </row>
    <row r="2" spans="1:7" ht="20.25" x14ac:dyDescent="0.3">
      <c r="A2" s="162" t="s">
        <v>111</v>
      </c>
      <c r="B2" s="162"/>
      <c r="C2" s="162"/>
      <c r="D2" s="162"/>
      <c r="E2" s="162"/>
      <c r="F2" s="162"/>
      <c r="G2" s="162"/>
    </row>
    <row r="4" spans="1:7" ht="15" x14ac:dyDescent="0.2">
      <c r="A4" s="13" t="s">
        <v>122</v>
      </c>
    </row>
    <row r="5" spans="1:7" ht="15.75" x14ac:dyDescent="0.25">
      <c r="A5" s="1"/>
    </row>
    <row r="6" spans="1:7" ht="15" x14ac:dyDescent="0.2">
      <c r="A6" s="13" t="s">
        <v>11</v>
      </c>
    </row>
    <row r="8" spans="1:7" ht="16.149999999999999" customHeight="1" x14ac:dyDescent="0.2">
      <c r="A8" s="34"/>
      <c r="B8" s="23" t="s">
        <v>12</v>
      </c>
      <c r="C8" s="15" t="s">
        <v>13</v>
      </c>
      <c r="D8" s="15" t="s">
        <v>14</v>
      </c>
      <c r="E8" s="15" t="s">
        <v>15</v>
      </c>
      <c r="F8" s="26" t="s">
        <v>75</v>
      </c>
      <c r="G8" s="10" t="s">
        <v>7</v>
      </c>
    </row>
    <row r="9" spans="1:7" ht="16.149999999999999" customHeight="1" x14ac:dyDescent="0.2">
      <c r="A9" s="30">
        <v>2014</v>
      </c>
      <c r="B9" s="67">
        <v>1714.6408100000001</v>
      </c>
      <c r="C9" s="20">
        <v>1173.4849675</v>
      </c>
      <c r="D9" s="20">
        <v>515.10114041666668</v>
      </c>
      <c r="E9" s="20">
        <v>799.30997308333338</v>
      </c>
      <c r="F9" s="20">
        <v>154.78602958333335</v>
      </c>
      <c r="G9" s="68">
        <v>4357.3229205833341</v>
      </c>
    </row>
    <row r="10" spans="1:7" ht="16.149999999999999" customHeight="1" x14ac:dyDescent="0.2">
      <c r="A10" s="30">
        <v>2015</v>
      </c>
      <c r="B10" s="67">
        <v>1759.8372666666664</v>
      </c>
      <c r="C10" s="20">
        <v>1193.7776258333331</v>
      </c>
      <c r="D10" s="20">
        <v>529.2080929166666</v>
      </c>
      <c r="E10" s="20">
        <v>826.20515024999986</v>
      </c>
      <c r="F10" s="20">
        <v>154.02416775000003</v>
      </c>
      <c r="G10" s="68">
        <v>4463.0523034166663</v>
      </c>
    </row>
    <row r="11" spans="1:7" ht="16.149999999999999" customHeight="1" x14ac:dyDescent="0.2">
      <c r="A11" s="30">
        <v>2016</v>
      </c>
      <c r="B11" s="67">
        <v>1775.1647399999999</v>
      </c>
      <c r="C11" s="20">
        <v>1200.8180291666667</v>
      </c>
      <c r="D11" s="20">
        <v>539.17563999999993</v>
      </c>
      <c r="E11" s="20">
        <v>846.66193199999998</v>
      </c>
      <c r="F11" s="20">
        <v>153.59147633333333</v>
      </c>
      <c r="G11" s="68">
        <v>4515.4118175000003</v>
      </c>
    </row>
    <row r="12" spans="1:7" ht="16.149999999999999" customHeight="1" x14ac:dyDescent="0.2">
      <c r="A12" s="30">
        <v>2017</v>
      </c>
      <c r="B12" s="67">
        <v>1774.8514316666669</v>
      </c>
      <c r="C12" s="20">
        <v>1204.8537710833332</v>
      </c>
      <c r="D12" s="20">
        <v>542.09290874999999</v>
      </c>
      <c r="E12" s="20">
        <v>861.07483441666648</v>
      </c>
      <c r="F12" s="20">
        <v>153.18604366666668</v>
      </c>
      <c r="G12" s="68">
        <v>4536.0589895833336</v>
      </c>
    </row>
    <row r="13" spans="1:7" ht="16.149999999999999" customHeight="1" x14ac:dyDescent="0.2">
      <c r="A13" s="30">
        <v>2018</v>
      </c>
      <c r="B13" s="67">
        <v>1745.5779383333331</v>
      </c>
      <c r="C13" s="20">
        <v>1179.5690658333333</v>
      </c>
      <c r="D13" s="20">
        <v>534.0868641666666</v>
      </c>
      <c r="E13" s="20">
        <v>861.61216933333333</v>
      </c>
      <c r="F13" s="20">
        <v>152.61468158333332</v>
      </c>
      <c r="G13" s="68">
        <v>4473.4607192499998</v>
      </c>
    </row>
    <row r="14" spans="1:7" ht="16.149999999999999" customHeight="1" x14ac:dyDescent="0.2">
      <c r="A14" s="30">
        <v>2019</v>
      </c>
      <c r="B14" s="67">
        <v>1716.7498083333332</v>
      </c>
      <c r="C14" s="20">
        <v>1156.9217775</v>
      </c>
      <c r="D14" s="20">
        <v>525.21015</v>
      </c>
      <c r="E14" s="20">
        <v>857.95582666666667</v>
      </c>
      <c r="F14" s="20">
        <v>152.36724429166665</v>
      </c>
      <c r="G14" s="68">
        <v>4409.2048067916667</v>
      </c>
    </row>
    <row r="15" spans="1:7" ht="16.149999999999999" customHeight="1" x14ac:dyDescent="0.2">
      <c r="A15" s="30">
        <v>2020</v>
      </c>
      <c r="B15" s="67">
        <v>1688.2495583333337</v>
      </c>
      <c r="C15" s="20">
        <v>1130.0869166666666</v>
      </c>
      <c r="D15" s="20">
        <v>515.37596999999994</v>
      </c>
      <c r="E15" s="20">
        <v>849.73036433333334</v>
      </c>
      <c r="F15" s="20">
        <v>152.23215191666665</v>
      </c>
      <c r="G15" s="68">
        <v>4335.6749612499998</v>
      </c>
    </row>
    <row r="16" spans="1:7" ht="16.149999999999999" customHeight="1" x14ac:dyDescent="0.2">
      <c r="A16" s="30">
        <v>2021</v>
      </c>
      <c r="B16" s="67">
        <v>1684.2292516666669</v>
      </c>
      <c r="C16" s="20">
        <v>1121.6200066666668</v>
      </c>
      <c r="D16" s="20">
        <v>512.54438500000003</v>
      </c>
      <c r="E16" s="20">
        <v>847.70946208333328</v>
      </c>
      <c r="F16" s="20">
        <v>152.15117224999997</v>
      </c>
      <c r="G16" s="68">
        <v>4318.2542776666669</v>
      </c>
    </row>
    <row r="17" spans="1:7" ht="16.149999999999999" customHeight="1" x14ac:dyDescent="0.2">
      <c r="A17" s="30">
        <v>2022</v>
      </c>
      <c r="B17" s="67">
        <v>1663.5406233333335</v>
      </c>
      <c r="C17" s="20">
        <v>1108.6226891666668</v>
      </c>
      <c r="D17" s="20">
        <v>509.46078750000009</v>
      </c>
      <c r="E17" s="20">
        <v>844.57995775000018</v>
      </c>
      <c r="F17" s="20">
        <v>152.00096399999998</v>
      </c>
      <c r="G17" s="68">
        <v>4278.2050217500009</v>
      </c>
    </row>
    <row r="18" spans="1:7" ht="16.149999999999999" customHeight="1" x14ac:dyDescent="0.2">
      <c r="A18" s="31">
        <v>2023</v>
      </c>
      <c r="B18" s="69">
        <v>1635.809575</v>
      </c>
      <c r="C18" s="21">
        <v>1094.5878875000001</v>
      </c>
      <c r="D18" s="21">
        <v>502.49022208333332</v>
      </c>
      <c r="E18" s="21">
        <v>839.42110149999974</v>
      </c>
      <c r="F18" s="21">
        <v>151.88712658333336</v>
      </c>
      <c r="G18" s="70">
        <v>4224.1959126666661</v>
      </c>
    </row>
    <row r="19" spans="1:7" ht="16.149999999999999" customHeight="1" x14ac:dyDescent="0.2">
      <c r="B19" s="14"/>
      <c r="C19" s="14"/>
      <c r="D19" s="14"/>
      <c r="E19" s="14"/>
      <c r="F19" s="14"/>
      <c r="G19" s="14"/>
    </row>
    <row r="20" spans="1:7" ht="16.149999999999999" customHeight="1" x14ac:dyDescent="0.2">
      <c r="A20" s="37">
        <v>2023</v>
      </c>
      <c r="B20" s="27"/>
      <c r="C20" s="27"/>
      <c r="D20" s="27"/>
      <c r="E20" s="27"/>
      <c r="F20" s="27"/>
      <c r="G20" s="28"/>
    </row>
    <row r="21" spans="1:7" ht="16.149999999999999" customHeight="1" x14ac:dyDescent="0.2">
      <c r="A21" s="29" t="s">
        <v>18</v>
      </c>
      <c r="B21" s="71">
        <v>1650.0881999999999</v>
      </c>
      <c r="C21" s="72">
        <v>1096.2225900000001</v>
      </c>
      <c r="D21" s="72">
        <v>504.17062499999997</v>
      </c>
      <c r="E21" s="72">
        <v>843.36683900000003</v>
      </c>
      <c r="F21" s="72">
        <v>151.92309800000001</v>
      </c>
      <c r="G21" s="73">
        <v>4245.7713520000007</v>
      </c>
    </row>
    <row r="22" spans="1:7" ht="16.149999999999999" customHeight="1" x14ac:dyDescent="0.2">
      <c r="A22" s="29" t="s">
        <v>19</v>
      </c>
      <c r="B22" s="74">
        <v>1634.9221</v>
      </c>
      <c r="C22" s="75">
        <v>1095.5699</v>
      </c>
      <c r="D22" s="75">
        <v>503.94044000000002</v>
      </c>
      <c r="E22" s="75">
        <v>841.67755799999998</v>
      </c>
      <c r="F22" s="75">
        <v>151.917035</v>
      </c>
      <c r="G22" s="76">
        <v>4228.0270330000003</v>
      </c>
    </row>
    <row r="23" spans="1:7" ht="16.149999999999999" customHeight="1" x14ac:dyDescent="0.2">
      <c r="A23" s="29" t="s">
        <v>20</v>
      </c>
      <c r="B23" s="74">
        <v>1633.73792</v>
      </c>
      <c r="C23" s="75">
        <v>1094.4222600000001</v>
      </c>
      <c r="D23" s="75">
        <v>502.591005</v>
      </c>
      <c r="E23" s="75">
        <v>839.36872800000003</v>
      </c>
      <c r="F23" s="75">
        <v>151.9095475</v>
      </c>
      <c r="G23" s="76">
        <v>4222.0294604999999</v>
      </c>
    </row>
    <row r="24" spans="1:7" ht="16.149999999999999" customHeight="1" x14ac:dyDescent="0.2">
      <c r="A24" s="29" t="s">
        <v>21</v>
      </c>
      <c r="B24" s="74">
        <v>1634.3562400000001</v>
      </c>
      <c r="C24" s="75">
        <v>1094.9758999999999</v>
      </c>
      <c r="D24" s="75">
        <v>502.32073500000001</v>
      </c>
      <c r="E24" s="75">
        <v>839.14088300000003</v>
      </c>
      <c r="F24" s="75">
        <v>151.90372500000001</v>
      </c>
      <c r="G24" s="76">
        <v>4222.6974829999999</v>
      </c>
    </row>
    <row r="25" spans="1:7" ht="16.149999999999999" customHeight="1" x14ac:dyDescent="0.2">
      <c r="A25" s="29" t="s">
        <v>22</v>
      </c>
      <c r="B25" s="74">
        <v>1633.3851400000001</v>
      </c>
      <c r="C25" s="75">
        <v>1094.2401500000001</v>
      </c>
      <c r="D25" s="75">
        <v>502.22031500000003</v>
      </c>
      <c r="E25" s="75">
        <v>838.90931399999999</v>
      </c>
      <c r="F25" s="75">
        <v>151.89924350000001</v>
      </c>
      <c r="G25" s="76">
        <v>4220.6541625</v>
      </c>
    </row>
    <row r="26" spans="1:7" ht="16.149999999999999" customHeight="1" x14ac:dyDescent="0.2">
      <c r="A26" s="29" t="s">
        <v>23</v>
      </c>
      <c r="B26" s="74">
        <v>1635.4326599999999</v>
      </c>
      <c r="C26" s="75">
        <v>1094.20191</v>
      </c>
      <c r="D26" s="75">
        <v>502.72886</v>
      </c>
      <c r="E26" s="75">
        <v>839.18256599999995</v>
      </c>
      <c r="F26" s="75">
        <v>151.892866</v>
      </c>
      <c r="G26" s="76">
        <v>4223.438862</v>
      </c>
    </row>
    <row r="27" spans="1:7" ht="16.149999999999999" customHeight="1" x14ac:dyDescent="0.2">
      <c r="A27" s="29" t="s">
        <v>24</v>
      </c>
      <c r="B27" s="74">
        <v>1635.8608400000001</v>
      </c>
      <c r="C27" s="75">
        <v>1095.54079</v>
      </c>
      <c r="D27" s="75">
        <v>503.09927499999998</v>
      </c>
      <c r="E27" s="75">
        <v>839.49968699999999</v>
      </c>
      <c r="F27" s="75">
        <v>151.890387</v>
      </c>
      <c r="G27" s="63">
        <v>4225.8909790000007</v>
      </c>
    </row>
    <row r="28" spans="1:7" ht="16.149999999999999" customHeight="1" x14ac:dyDescent="0.2">
      <c r="A28" s="29" t="s">
        <v>25</v>
      </c>
      <c r="B28" s="74">
        <v>1635.0348200000001</v>
      </c>
      <c r="C28" s="75">
        <v>1095.66995</v>
      </c>
      <c r="D28" s="75">
        <v>502.48869500000001</v>
      </c>
      <c r="E28" s="75">
        <v>839.32688800000005</v>
      </c>
      <c r="F28" s="75">
        <v>151.88710800000001</v>
      </c>
      <c r="G28" s="63">
        <v>4224.4074610000007</v>
      </c>
    </row>
    <row r="29" spans="1:7" ht="16.149999999999999" customHeight="1" x14ac:dyDescent="0.2">
      <c r="A29" s="29" t="s">
        <v>26</v>
      </c>
      <c r="B29" s="74">
        <v>1636.2571399999999</v>
      </c>
      <c r="C29" s="75">
        <v>1095.81791</v>
      </c>
      <c r="D29" s="75">
        <v>502.11793499999999</v>
      </c>
      <c r="E29" s="75">
        <v>838.93535099999997</v>
      </c>
      <c r="F29" s="75">
        <v>151.86696699999999</v>
      </c>
      <c r="G29" s="63">
        <v>4224.9953029999997</v>
      </c>
    </row>
    <row r="30" spans="1:7" ht="16.149999999999999" customHeight="1" x14ac:dyDescent="0.2">
      <c r="A30" s="29" t="s">
        <v>27</v>
      </c>
      <c r="B30" s="74">
        <v>1634.0647200000001</v>
      </c>
      <c r="C30" s="75">
        <v>1095.0068900000001</v>
      </c>
      <c r="D30" s="75">
        <v>502.09474999999998</v>
      </c>
      <c r="E30" s="75">
        <v>838.40841999999998</v>
      </c>
      <c r="F30" s="75">
        <v>151.85681199999999</v>
      </c>
      <c r="G30" s="63">
        <v>4221.4315919999999</v>
      </c>
    </row>
    <row r="31" spans="1:7" ht="16.149999999999999" customHeight="1" x14ac:dyDescent="0.2">
      <c r="A31" s="29" t="s">
        <v>28</v>
      </c>
      <c r="B31" s="74">
        <v>1633.15996</v>
      </c>
      <c r="C31" s="75">
        <v>1092.2908399999999</v>
      </c>
      <c r="D31" s="75">
        <v>501.41883000000001</v>
      </c>
      <c r="E31" s="75">
        <v>837.90226199999995</v>
      </c>
      <c r="F31" s="75">
        <v>151.85112849999999</v>
      </c>
      <c r="G31" s="63">
        <v>4216.6230205000002</v>
      </c>
    </row>
    <row r="32" spans="1:7" ht="16.149999999999999" customHeight="1" x14ac:dyDescent="0.2">
      <c r="A32" s="31" t="s">
        <v>29</v>
      </c>
      <c r="B32" s="77">
        <v>1633.41516</v>
      </c>
      <c r="C32" s="78">
        <v>1091.09556</v>
      </c>
      <c r="D32" s="78">
        <v>500.69119999999998</v>
      </c>
      <c r="E32" s="78">
        <v>837.33472200000006</v>
      </c>
      <c r="F32" s="78">
        <v>151.8476015</v>
      </c>
      <c r="G32" s="66">
        <v>4214.3842435000006</v>
      </c>
    </row>
    <row r="33" spans="1:7" x14ac:dyDescent="0.2">
      <c r="B33" s="3"/>
      <c r="C33" s="3"/>
      <c r="D33" s="3"/>
      <c r="E33" s="3"/>
      <c r="F33" s="3"/>
      <c r="G33" s="3"/>
    </row>
    <row r="34" spans="1:7" ht="15" x14ac:dyDescent="0.2">
      <c r="A34" s="13" t="s">
        <v>1</v>
      </c>
    </row>
    <row r="36" spans="1:7" ht="16.149999999999999" customHeight="1" x14ac:dyDescent="0.2">
      <c r="A36" s="34"/>
      <c r="B36" s="23" t="s">
        <v>12</v>
      </c>
      <c r="C36" s="15" t="s">
        <v>13</v>
      </c>
      <c r="D36" s="15" t="s">
        <v>14</v>
      </c>
      <c r="E36" s="15" t="s">
        <v>15</v>
      </c>
      <c r="F36" s="26" t="s">
        <v>75</v>
      </c>
      <c r="G36" s="10" t="s">
        <v>7</v>
      </c>
    </row>
    <row r="37" spans="1:7" ht="16.149999999999999" customHeight="1" x14ac:dyDescent="0.2">
      <c r="A37" s="35">
        <v>2014</v>
      </c>
      <c r="B37" s="67">
        <v>85.732040500000011</v>
      </c>
      <c r="C37" s="20">
        <v>117.34849675000001</v>
      </c>
      <c r="D37" s="20">
        <v>103.02022808333334</v>
      </c>
      <c r="E37" s="20">
        <v>799.30997308333338</v>
      </c>
      <c r="F37" s="20">
        <v>309.57205916666669</v>
      </c>
      <c r="G37" s="68">
        <v>1414.9827975833336</v>
      </c>
    </row>
    <row r="38" spans="1:7" ht="16.149999999999999" customHeight="1" x14ac:dyDescent="0.2">
      <c r="A38" s="35">
        <v>2015</v>
      </c>
      <c r="B38" s="67">
        <v>87.991863333333328</v>
      </c>
      <c r="C38" s="20">
        <v>119.37776258333331</v>
      </c>
      <c r="D38" s="20">
        <v>105.84161858333331</v>
      </c>
      <c r="E38" s="20">
        <v>826.20515024999986</v>
      </c>
      <c r="F38" s="20">
        <v>308.04833550000006</v>
      </c>
      <c r="G38" s="68">
        <v>1447.4647302499998</v>
      </c>
    </row>
    <row r="39" spans="1:7" ht="16.149999999999999" customHeight="1" x14ac:dyDescent="0.2">
      <c r="A39" s="35">
        <v>2016</v>
      </c>
      <c r="B39" s="67">
        <v>88.758236999999994</v>
      </c>
      <c r="C39" s="20">
        <v>120.08180291666667</v>
      </c>
      <c r="D39" s="20">
        <v>107.83512799999998</v>
      </c>
      <c r="E39" s="20">
        <v>846.66193199999998</v>
      </c>
      <c r="F39" s="20">
        <v>307.18295266666667</v>
      </c>
      <c r="G39" s="68">
        <v>1470.5200525833334</v>
      </c>
    </row>
    <row r="40" spans="1:7" ht="16.149999999999999" customHeight="1" x14ac:dyDescent="0.2">
      <c r="A40" s="35">
        <v>2017</v>
      </c>
      <c r="B40" s="67">
        <v>88.742571583333344</v>
      </c>
      <c r="C40" s="20">
        <v>120.48537710833332</v>
      </c>
      <c r="D40" s="20">
        <v>108.41858175</v>
      </c>
      <c r="E40" s="20">
        <v>861.07483441666648</v>
      </c>
      <c r="F40" s="20">
        <v>306.37208733333335</v>
      </c>
      <c r="G40" s="68">
        <v>1485.0934521916665</v>
      </c>
    </row>
    <row r="41" spans="1:7" ht="16.149999999999999" customHeight="1" x14ac:dyDescent="0.2">
      <c r="A41" s="35">
        <v>2018</v>
      </c>
      <c r="B41" s="67">
        <v>87.278896916666653</v>
      </c>
      <c r="C41" s="20">
        <v>117.95690658333334</v>
      </c>
      <c r="D41" s="20">
        <v>106.81737283333332</v>
      </c>
      <c r="E41" s="20">
        <v>861.61216933333333</v>
      </c>
      <c r="F41" s="20">
        <v>305.22936316666664</v>
      </c>
      <c r="G41" s="68">
        <v>1478.8947088333332</v>
      </c>
    </row>
    <row r="42" spans="1:7" ht="16.149999999999999" customHeight="1" x14ac:dyDescent="0.2">
      <c r="A42" s="35">
        <v>2019</v>
      </c>
      <c r="B42" s="67">
        <v>85.837490416666668</v>
      </c>
      <c r="C42" s="20">
        <v>115.69217775</v>
      </c>
      <c r="D42" s="20">
        <v>105.04203</v>
      </c>
      <c r="E42" s="20">
        <v>857.95582666666667</v>
      </c>
      <c r="F42" s="20">
        <v>304.7344885833333</v>
      </c>
      <c r="G42" s="68">
        <v>1469.2620134166666</v>
      </c>
    </row>
    <row r="43" spans="1:7" ht="16.149999999999999" customHeight="1" x14ac:dyDescent="0.2">
      <c r="A43" s="35">
        <v>2020</v>
      </c>
      <c r="B43" s="67">
        <v>84.412477916666688</v>
      </c>
      <c r="C43" s="20">
        <v>113.00869166666666</v>
      </c>
      <c r="D43" s="20">
        <v>103.07519399999998</v>
      </c>
      <c r="E43" s="20">
        <v>849.73036433333334</v>
      </c>
      <c r="F43" s="20">
        <v>304.4643038333333</v>
      </c>
      <c r="G43" s="68">
        <v>1454.6910317500001</v>
      </c>
    </row>
    <row r="44" spans="1:7" ht="16.149999999999999" customHeight="1" x14ac:dyDescent="0.2">
      <c r="A44" s="35">
        <v>2021</v>
      </c>
      <c r="B44" s="67">
        <v>84.211462583333343</v>
      </c>
      <c r="C44" s="20">
        <v>112.16200066666667</v>
      </c>
      <c r="D44" s="20">
        <v>102.50887700000001</v>
      </c>
      <c r="E44" s="20">
        <v>847.70946208333328</v>
      </c>
      <c r="F44" s="20">
        <v>304.30234449999995</v>
      </c>
      <c r="G44" s="68">
        <v>1450.8941468333333</v>
      </c>
    </row>
    <row r="45" spans="1:7" ht="16.149999999999999" customHeight="1" x14ac:dyDescent="0.2">
      <c r="A45" s="35">
        <v>2022</v>
      </c>
      <c r="B45" s="67">
        <v>83.17703116666668</v>
      </c>
      <c r="C45" s="20">
        <v>110.86226891666668</v>
      </c>
      <c r="D45" s="20">
        <v>101.89215750000002</v>
      </c>
      <c r="E45" s="20">
        <v>844.57995775000018</v>
      </c>
      <c r="F45" s="20">
        <v>304.00192799999996</v>
      </c>
      <c r="G45" s="68">
        <v>1444.5133433333335</v>
      </c>
    </row>
    <row r="46" spans="1:7" ht="16.149999999999999" customHeight="1" x14ac:dyDescent="0.2">
      <c r="A46" s="36">
        <v>2023</v>
      </c>
      <c r="B46" s="69">
        <v>81.790478750000005</v>
      </c>
      <c r="C46" s="21">
        <v>109.45878875000001</v>
      </c>
      <c r="D46" s="21">
        <v>100.49804441666666</v>
      </c>
      <c r="E46" s="21">
        <v>839.42110149999974</v>
      </c>
      <c r="F46" s="21">
        <v>303.77425316666671</v>
      </c>
      <c r="G46" s="70">
        <v>1434.9426665833332</v>
      </c>
    </row>
    <row r="48" spans="1:7" ht="13.5" x14ac:dyDescent="0.2">
      <c r="A48" t="s">
        <v>146</v>
      </c>
    </row>
    <row r="50" spans="1:7" ht="29.25" customHeight="1" x14ac:dyDescent="0.2">
      <c r="A50" s="163"/>
      <c r="B50" s="163"/>
      <c r="C50" s="163"/>
      <c r="D50" s="163"/>
      <c r="E50" s="163"/>
      <c r="F50" s="163"/>
      <c r="G50" s="163"/>
    </row>
  </sheetData>
  <mergeCells count="3">
    <mergeCell ref="A1:C1"/>
    <mergeCell ref="A50:G50"/>
    <mergeCell ref="A2:G2"/>
  </mergeCells>
  <pageMargins left="0.7" right="0.7" top="0.75" bottom="0.75" header="0.3" footer="0.3"/>
  <pageSetup paperSize="9" scale="7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50"/>
  <sheetViews>
    <sheetView showGridLines="0" zoomScaleNormal="100" workbookViewId="0">
      <selection activeCell="F34" sqref="F34"/>
    </sheetView>
  </sheetViews>
  <sheetFormatPr defaultColWidth="11.42578125" defaultRowHeight="12" x14ac:dyDescent="0.2"/>
  <cols>
    <col min="1" max="1" width="12.85546875" customWidth="1"/>
    <col min="2" max="7" width="16.7109375" customWidth="1"/>
  </cols>
  <sheetData>
    <row r="1" spans="1:7" ht="40.15" customHeight="1" x14ac:dyDescent="0.2">
      <c r="A1" s="161"/>
      <c r="B1" s="161"/>
      <c r="C1" s="161"/>
    </row>
    <row r="2" spans="1:7" ht="20.25" x14ac:dyDescent="0.3">
      <c r="A2" s="162" t="s">
        <v>112</v>
      </c>
      <c r="B2" s="162"/>
      <c r="C2" s="162"/>
      <c r="D2" s="162"/>
      <c r="E2" s="162"/>
      <c r="F2" s="162"/>
      <c r="G2" s="162"/>
    </row>
    <row r="4" spans="1:7" ht="15" x14ac:dyDescent="0.2">
      <c r="A4" s="13" t="s">
        <v>123</v>
      </c>
    </row>
    <row r="5" spans="1:7" ht="15.75" x14ac:dyDescent="0.25">
      <c r="A5" s="1"/>
    </row>
    <row r="6" spans="1:7" ht="15" x14ac:dyDescent="0.2">
      <c r="A6" s="13" t="s">
        <v>11</v>
      </c>
    </row>
    <row r="8" spans="1:7" ht="16.149999999999999" customHeight="1" x14ac:dyDescent="0.2">
      <c r="A8" s="34"/>
      <c r="B8" s="15" t="s">
        <v>2</v>
      </c>
      <c r="C8" s="15" t="s">
        <v>3</v>
      </c>
      <c r="D8" s="15" t="s">
        <v>4</v>
      </c>
      <c r="E8" s="15" t="s">
        <v>5</v>
      </c>
      <c r="F8" s="15" t="s">
        <v>6</v>
      </c>
      <c r="G8" s="10" t="s">
        <v>7</v>
      </c>
    </row>
    <row r="9" spans="1:7" ht="16.149999999999999" customHeight="1" x14ac:dyDescent="0.2">
      <c r="A9" s="30">
        <v>2014</v>
      </c>
      <c r="B9" s="67">
        <v>18711.517124999998</v>
      </c>
      <c r="C9" s="20">
        <v>17101.027020833335</v>
      </c>
      <c r="D9" s="20">
        <v>6032.5721083333337</v>
      </c>
      <c r="E9" s="20">
        <v>2095.7705083333335</v>
      </c>
      <c r="F9" s="20">
        <v>1054.0918708333334</v>
      </c>
      <c r="G9" s="68">
        <v>44994.97863333334</v>
      </c>
    </row>
    <row r="10" spans="1:7" ht="16.149999999999999" customHeight="1" x14ac:dyDescent="0.2">
      <c r="A10" s="30">
        <v>2015</v>
      </c>
      <c r="B10" s="67">
        <v>17947.160291666663</v>
      </c>
      <c r="C10" s="20">
        <v>18354.916499999999</v>
      </c>
      <c r="D10" s="20">
        <v>6056.2841833333332</v>
      </c>
      <c r="E10" s="20">
        <v>2153.4785041666669</v>
      </c>
      <c r="F10" s="20">
        <v>1092.8156104166667</v>
      </c>
      <c r="G10" s="68">
        <v>45604.655089583342</v>
      </c>
    </row>
    <row r="11" spans="1:7" ht="16.149999999999999" customHeight="1" x14ac:dyDescent="0.2">
      <c r="A11" s="30">
        <v>2016</v>
      </c>
      <c r="B11" s="67">
        <v>17029.36004166667</v>
      </c>
      <c r="C11" s="20">
        <v>18444.837979166663</v>
      </c>
      <c r="D11" s="20">
        <v>5963.2841083333333</v>
      </c>
      <c r="E11" s="20">
        <v>2172.41095</v>
      </c>
      <c r="F11" s="20">
        <v>1115.95488125</v>
      </c>
      <c r="G11" s="68">
        <v>44725.847960416664</v>
      </c>
    </row>
    <row r="12" spans="1:7" ht="16.149999999999999" customHeight="1" x14ac:dyDescent="0.2">
      <c r="A12" s="30">
        <v>2017</v>
      </c>
      <c r="B12" s="67">
        <v>15627.44070833333</v>
      </c>
      <c r="C12" s="20">
        <v>17689.049145833334</v>
      </c>
      <c r="D12" s="20">
        <v>5830.3354500000014</v>
      </c>
      <c r="E12" s="20">
        <v>2160.8543583333335</v>
      </c>
      <c r="F12" s="20">
        <v>1119.24374375</v>
      </c>
      <c r="G12" s="68">
        <v>42426.923406249989</v>
      </c>
    </row>
    <row r="13" spans="1:7" ht="16.149999999999999" customHeight="1" x14ac:dyDescent="0.2">
      <c r="A13" s="30">
        <v>2018</v>
      </c>
      <c r="B13" s="67">
        <v>14013.423916666667</v>
      </c>
      <c r="C13" s="20">
        <v>16567.318875000001</v>
      </c>
      <c r="D13" s="20">
        <v>5611.9068166666666</v>
      </c>
      <c r="E13" s="20">
        <v>2066.9382458333334</v>
      </c>
      <c r="F13" s="20">
        <v>1094.7559520833333</v>
      </c>
      <c r="G13" s="68">
        <v>39354.343806249999</v>
      </c>
    </row>
    <row r="14" spans="1:7" ht="16.149999999999999" customHeight="1" x14ac:dyDescent="0.2">
      <c r="A14" s="30">
        <v>2019</v>
      </c>
      <c r="B14" s="67">
        <v>12238.022458333333</v>
      </c>
      <c r="C14" s="20">
        <v>15128.647145833333</v>
      </c>
      <c r="D14" s="20">
        <v>6009.6982833333341</v>
      </c>
      <c r="E14" s="20">
        <v>2144.9754833333332</v>
      </c>
      <c r="F14" s="20">
        <v>1055.8924</v>
      </c>
      <c r="G14" s="68">
        <v>36577.235770833329</v>
      </c>
    </row>
    <row r="15" spans="1:7" ht="16.149999999999999" customHeight="1" x14ac:dyDescent="0.2">
      <c r="A15" s="30">
        <v>2020</v>
      </c>
      <c r="B15" s="67">
        <v>9552.141333333333</v>
      </c>
      <c r="C15" s="20">
        <v>17383.201708333338</v>
      </c>
      <c r="D15" s="20">
        <v>6153.8772083333342</v>
      </c>
      <c r="E15" s="20">
        <v>2113.0360249999999</v>
      </c>
      <c r="F15" s="20">
        <v>1024.3693291666666</v>
      </c>
      <c r="G15" s="68">
        <v>36226.625604166671</v>
      </c>
    </row>
    <row r="16" spans="1:7" ht="16.149999999999999" customHeight="1" x14ac:dyDescent="0.2">
      <c r="A16" s="30">
        <v>2021</v>
      </c>
      <c r="B16" s="67">
        <v>7193.5948749999998</v>
      </c>
      <c r="C16" s="20">
        <v>18871.00808333333</v>
      </c>
      <c r="D16" s="20">
        <v>5869.4847500000005</v>
      </c>
      <c r="E16" s="20">
        <v>2062.243979166667</v>
      </c>
      <c r="F16" s="20">
        <v>1021.7699541666667</v>
      </c>
      <c r="G16" s="68">
        <v>35018.101641666661</v>
      </c>
    </row>
    <row r="17" spans="1:7" ht="16.149999999999999" customHeight="1" x14ac:dyDescent="0.2">
      <c r="A17" s="30" t="s">
        <v>143</v>
      </c>
      <c r="B17" s="67">
        <v>7268.6752083333331</v>
      </c>
      <c r="C17" s="20">
        <v>18960.210145833331</v>
      </c>
      <c r="D17" s="20">
        <v>5707.3669083333325</v>
      </c>
      <c r="E17" s="20">
        <v>2108.0711166666665</v>
      </c>
      <c r="F17" s="20">
        <v>1040.5567166666669</v>
      </c>
      <c r="G17" s="68">
        <v>35084.88009583333</v>
      </c>
    </row>
    <row r="18" spans="1:7" ht="16.149999999999999" customHeight="1" x14ac:dyDescent="0.2">
      <c r="A18" s="31">
        <v>2023</v>
      </c>
      <c r="B18" s="69">
        <v>7607.0682499999994</v>
      </c>
      <c r="C18" s="21">
        <v>19303.956645833332</v>
      </c>
      <c r="D18" s="21">
        <v>5546.7100333333337</v>
      </c>
      <c r="E18" s="21">
        <v>2018.1127291666664</v>
      </c>
      <c r="F18" s="21">
        <v>1051.1516541666667</v>
      </c>
      <c r="G18" s="70">
        <v>35526.999312499996</v>
      </c>
    </row>
    <row r="19" spans="1:7" ht="16.149999999999999" customHeight="1" x14ac:dyDescent="0.2">
      <c r="A19" s="38"/>
      <c r="B19" s="20"/>
      <c r="C19" s="20"/>
      <c r="D19" s="20"/>
      <c r="E19" s="20"/>
      <c r="F19" s="20"/>
      <c r="G19" s="20"/>
    </row>
    <row r="20" spans="1:7" ht="16.149999999999999" customHeight="1" x14ac:dyDescent="0.2">
      <c r="A20" s="37">
        <v>2023</v>
      </c>
      <c r="B20" s="21"/>
      <c r="C20" s="21"/>
      <c r="D20" s="21"/>
      <c r="E20" s="21"/>
      <c r="F20" s="21"/>
      <c r="G20" s="21"/>
    </row>
    <row r="21" spans="1:7" ht="16.149999999999999" customHeight="1" x14ac:dyDescent="0.2">
      <c r="A21" s="29" t="s">
        <v>18</v>
      </c>
      <c r="B21" s="79">
        <v>7408.1875</v>
      </c>
      <c r="C21" s="80">
        <v>18869.585749999998</v>
      </c>
      <c r="D21" s="80">
        <v>5577.0311000000002</v>
      </c>
      <c r="E21" s="80">
        <v>2000.1592000000001</v>
      </c>
      <c r="F21" s="80">
        <v>1035.7016000000001</v>
      </c>
      <c r="G21" s="81">
        <v>34890.665150000001</v>
      </c>
    </row>
    <row r="22" spans="1:7" ht="16.149999999999999" customHeight="1" x14ac:dyDescent="0.2">
      <c r="A22" s="29" t="s">
        <v>19</v>
      </c>
      <c r="B22" s="82">
        <v>7400.7365</v>
      </c>
      <c r="C22" s="83">
        <v>18833.93375</v>
      </c>
      <c r="D22" s="83">
        <v>5516.3675999999996</v>
      </c>
      <c r="E22" s="83">
        <v>1984.54465</v>
      </c>
      <c r="F22" s="83">
        <v>1032.21785</v>
      </c>
      <c r="G22" s="84">
        <v>34767.800350000005</v>
      </c>
    </row>
    <row r="23" spans="1:7" ht="16.149999999999999" customHeight="1" x14ac:dyDescent="0.2">
      <c r="A23" s="29" t="s">
        <v>20</v>
      </c>
      <c r="B23" s="82">
        <v>7481.8395</v>
      </c>
      <c r="C23" s="83">
        <v>19080.064249999999</v>
      </c>
      <c r="D23" s="83">
        <v>5535.1498000000001</v>
      </c>
      <c r="E23" s="83">
        <v>1978.8488500000001</v>
      </c>
      <c r="F23" s="83">
        <v>1033.83035</v>
      </c>
      <c r="G23" s="84">
        <v>35109.732749999996</v>
      </c>
    </row>
    <row r="24" spans="1:7" ht="16.149999999999999" customHeight="1" x14ac:dyDescent="0.2">
      <c r="A24" s="29" t="s">
        <v>21</v>
      </c>
      <c r="B24" s="82">
        <v>7497.5415000000003</v>
      </c>
      <c r="C24" s="83">
        <v>19243.360499999999</v>
      </c>
      <c r="D24" s="83">
        <v>5569.2142000000003</v>
      </c>
      <c r="E24" s="83">
        <v>2021.7027</v>
      </c>
      <c r="F24" s="83">
        <v>1049.97415</v>
      </c>
      <c r="G24" s="84">
        <v>35381.79305</v>
      </c>
    </row>
    <row r="25" spans="1:7" ht="16.149999999999999" customHeight="1" x14ac:dyDescent="0.2">
      <c r="A25" s="29" t="s">
        <v>22</v>
      </c>
      <c r="B25" s="82">
        <v>7606.7415000000001</v>
      </c>
      <c r="C25" s="83">
        <v>19495.240000000002</v>
      </c>
      <c r="D25" s="83">
        <v>5685.4323999999997</v>
      </c>
      <c r="E25" s="83">
        <v>2056.8357999999998</v>
      </c>
      <c r="F25" s="83">
        <v>1062.125</v>
      </c>
      <c r="G25" s="84">
        <v>35906.3747</v>
      </c>
    </row>
    <row r="26" spans="1:7" ht="16.149999999999999" customHeight="1" x14ac:dyDescent="0.2">
      <c r="A26" s="29" t="s">
        <v>23</v>
      </c>
      <c r="B26" s="82">
        <v>7685.3085000000001</v>
      </c>
      <c r="C26" s="83">
        <v>19758.621500000001</v>
      </c>
      <c r="D26" s="83">
        <v>5684.0349999999999</v>
      </c>
      <c r="E26" s="83">
        <v>2073.4430499999999</v>
      </c>
      <c r="F26" s="83">
        <v>1067.30225</v>
      </c>
      <c r="G26" s="84">
        <v>36268.710299999999</v>
      </c>
    </row>
    <row r="27" spans="1:7" ht="16.149999999999999" customHeight="1" x14ac:dyDescent="0.2">
      <c r="A27" s="29" t="s">
        <v>24</v>
      </c>
      <c r="B27" s="82">
        <v>7690.3339999999998</v>
      </c>
      <c r="C27" s="83">
        <v>19580.429749999999</v>
      </c>
      <c r="D27" s="83">
        <v>5596.8796000000002</v>
      </c>
      <c r="E27" s="83">
        <v>2070.0882999999999</v>
      </c>
      <c r="F27" s="83">
        <v>1072.2746749999999</v>
      </c>
      <c r="G27" s="84">
        <v>36010.006325000002</v>
      </c>
    </row>
    <row r="28" spans="1:7" ht="16.149999999999999" customHeight="1" x14ac:dyDescent="0.2">
      <c r="A28" s="29" t="s">
        <v>25</v>
      </c>
      <c r="B28" s="82">
        <v>7686.57</v>
      </c>
      <c r="C28" s="83">
        <v>19530.70075</v>
      </c>
      <c r="D28" s="83">
        <v>5563.3837000000003</v>
      </c>
      <c r="E28" s="83">
        <v>2051.6252500000001</v>
      </c>
      <c r="F28" s="83">
        <v>1066.4370249999999</v>
      </c>
      <c r="G28" s="84">
        <v>35898.716724999998</v>
      </c>
    </row>
    <row r="29" spans="1:7" ht="16.149999999999999" customHeight="1" x14ac:dyDescent="0.2">
      <c r="A29" s="29" t="s">
        <v>26</v>
      </c>
      <c r="B29" s="82">
        <v>7674.58</v>
      </c>
      <c r="C29" s="83">
        <v>19290.412499999999</v>
      </c>
      <c r="D29" s="83">
        <v>5477.6776</v>
      </c>
      <c r="E29" s="83">
        <v>2022.96785</v>
      </c>
      <c r="F29" s="83">
        <v>1054.6111000000001</v>
      </c>
      <c r="G29" s="84">
        <v>35520.249049999999</v>
      </c>
    </row>
    <row r="30" spans="1:7" ht="16.149999999999999" customHeight="1" x14ac:dyDescent="0.2">
      <c r="A30" s="29" t="s">
        <v>27</v>
      </c>
      <c r="B30" s="82">
        <v>7646.3019999999997</v>
      </c>
      <c r="C30" s="83">
        <v>19143.312000000002</v>
      </c>
      <c r="D30" s="83">
        <v>5417.6877000000004</v>
      </c>
      <c r="E30" s="83">
        <v>1988.6470999999999</v>
      </c>
      <c r="F30" s="83">
        <v>1048.698075</v>
      </c>
      <c r="G30" s="84">
        <v>35244.646875000006</v>
      </c>
    </row>
    <row r="31" spans="1:7" ht="16.149999999999999" customHeight="1" x14ac:dyDescent="0.2">
      <c r="A31" s="29" t="s">
        <v>28</v>
      </c>
      <c r="B31" s="82">
        <v>7685.5659999999998</v>
      </c>
      <c r="C31" s="83">
        <v>19201.342499999999</v>
      </c>
      <c r="D31" s="83">
        <v>5406.3912</v>
      </c>
      <c r="E31" s="83">
        <v>1976.9305999999999</v>
      </c>
      <c r="F31" s="83">
        <v>1045.5076750000001</v>
      </c>
      <c r="G31" s="84">
        <v>35315.737974999996</v>
      </c>
    </row>
    <row r="32" spans="1:7" ht="16.149999999999999" customHeight="1" x14ac:dyDescent="0.2">
      <c r="A32" s="31" t="s">
        <v>29</v>
      </c>
      <c r="B32" s="85">
        <v>7821.1120000000001</v>
      </c>
      <c r="C32" s="86">
        <v>19620.476500000001</v>
      </c>
      <c r="D32" s="86">
        <v>5531.2704999999996</v>
      </c>
      <c r="E32" s="86">
        <v>1991.5594000000001</v>
      </c>
      <c r="F32" s="86">
        <v>1045.1401000000001</v>
      </c>
      <c r="G32" s="87">
        <v>36009.558499999999</v>
      </c>
    </row>
    <row r="34" spans="1:7" ht="15" x14ac:dyDescent="0.2">
      <c r="A34" s="13" t="s">
        <v>1</v>
      </c>
    </row>
    <row r="36" spans="1:7" ht="16.149999999999999" customHeight="1" x14ac:dyDescent="0.2">
      <c r="A36" s="34"/>
      <c r="B36" s="15" t="s">
        <v>2</v>
      </c>
      <c r="C36" s="15" t="s">
        <v>3</v>
      </c>
      <c r="D36" s="15" t="s">
        <v>4</v>
      </c>
      <c r="E36" s="15" t="s">
        <v>5</v>
      </c>
      <c r="F36" s="15" t="s">
        <v>6</v>
      </c>
      <c r="G36" s="10" t="s">
        <v>7</v>
      </c>
    </row>
    <row r="37" spans="1:7" ht="16.149999999999999" customHeight="1" x14ac:dyDescent="0.2">
      <c r="A37" s="32">
        <v>2014</v>
      </c>
      <c r="B37" s="67">
        <v>18.711517124999997</v>
      </c>
      <c r="C37" s="20">
        <v>34.202054041666671</v>
      </c>
      <c r="D37" s="20">
        <v>30.162860541666667</v>
      </c>
      <c r="E37" s="20">
        <v>20.957705083333334</v>
      </c>
      <c r="F37" s="20">
        <v>21.081837416666666</v>
      </c>
      <c r="G37" s="68">
        <f t="shared" ref="G37:G40" si="0">SUM(B37:F37)</f>
        <v>125.11597420833334</v>
      </c>
    </row>
    <row r="38" spans="1:7" ht="16.149999999999999" customHeight="1" x14ac:dyDescent="0.2">
      <c r="A38" s="32">
        <v>2015</v>
      </c>
      <c r="B38" s="67">
        <v>17.947160291666663</v>
      </c>
      <c r="C38" s="20">
        <v>36.709832999999996</v>
      </c>
      <c r="D38" s="20">
        <v>30.281420916666665</v>
      </c>
      <c r="E38" s="20">
        <v>21.53478504166667</v>
      </c>
      <c r="F38" s="20">
        <v>21.856312208333335</v>
      </c>
      <c r="G38" s="68">
        <f t="shared" si="0"/>
        <v>128.32951145833334</v>
      </c>
    </row>
    <row r="39" spans="1:7" ht="16.149999999999999" customHeight="1" x14ac:dyDescent="0.2">
      <c r="A39" s="32">
        <v>2016</v>
      </c>
      <c r="B39" s="67">
        <v>17.029360041666671</v>
      </c>
      <c r="C39" s="20">
        <v>36.889675958333328</v>
      </c>
      <c r="D39" s="20">
        <v>29.816420541666666</v>
      </c>
      <c r="E39" s="20">
        <v>21.724109500000001</v>
      </c>
      <c r="F39" s="20">
        <v>22.319097624999998</v>
      </c>
      <c r="G39" s="68">
        <f t="shared" si="0"/>
        <v>127.77866366666666</v>
      </c>
    </row>
    <row r="40" spans="1:7" ht="16.149999999999999" customHeight="1" x14ac:dyDescent="0.2">
      <c r="A40" s="32">
        <v>2017</v>
      </c>
      <c r="B40" s="67">
        <v>15.62744070833333</v>
      </c>
      <c r="C40" s="20">
        <v>35.378098291666667</v>
      </c>
      <c r="D40" s="20">
        <v>29.151677250000006</v>
      </c>
      <c r="E40" s="20">
        <v>21.608543583333336</v>
      </c>
      <c r="F40" s="20">
        <v>22.384874875000001</v>
      </c>
      <c r="G40" s="68">
        <f t="shared" si="0"/>
        <v>124.15063470833334</v>
      </c>
    </row>
    <row r="41" spans="1:7" ht="16.149999999999999" customHeight="1" x14ac:dyDescent="0.2">
      <c r="A41" s="32">
        <v>2018</v>
      </c>
      <c r="B41" s="67">
        <v>14.013423916666667</v>
      </c>
      <c r="C41" s="20">
        <v>33.134637750000003</v>
      </c>
      <c r="D41" s="20">
        <v>28.059534083333332</v>
      </c>
      <c r="E41" s="20">
        <v>20.669382458333335</v>
      </c>
      <c r="F41" s="20">
        <v>21.895119041666668</v>
      </c>
      <c r="G41" s="68">
        <v>117.77209725</v>
      </c>
    </row>
    <row r="42" spans="1:7" ht="16.149999999999999" customHeight="1" x14ac:dyDescent="0.2">
      <c r="A42" s="32">
        <v>2019</v>
      </c>
      <c r="B42" s="67">
        <v>12.238022458333333</v>
      </c>
      <c r="C42" s="20">
        <v>30.257294291666664</v>
      </c>
      <c r="D42" s="20">
        <v>30.048491416666671</v>
      </c>
      <c r="E42" s="20">
        <v>21.44975483333333</v>
      </c>
      <c r="F42" s="20">
        <v>21.117847999999999</v>
      </c>
      <c r="G42" s="68">
        <v>115.111411</v>
      </c>
    </row>
    <row r="43" spans="1:7" ht="16.149999999999999" customHeight="1" x14ac:dyDescent="0.2">
      <c r="A43" s="32">
        <v>2020</v>
      </c>
      <c r="B43" s="67">
        <v>9.5521413333333332</v>
      </c>
      <c r="C43" s="20">
        <v>34.766403416666677</v>
      </c>
      <c r="D43" s="20">
        <v>30.769386041666671</v>
      </c>
      <c r="E43" s="20">
        <v>21.130360249999999</v>
      </c>
      <c r="F43" s="20">
        <v>20.487386583333333</v>
      </c>
      <c r="G43" s="68">
        <v>116.70567762500001</v>
      </c>
    </row>
    <row r="44" spans="1:7" ht="16.149999999999999" customHeight="1" x14ac:dyDescent="0.2">
      <c r="A44" s="32">
        <v>2021</v>
      </c>
      <c r="B44" s="67">
        <v>7.1935948749999996</v>
      </c>
      <c r="C44" s="20">
        <v>37.742016166666659</v>
      </c>
      <c r="D44" s="20">
        <v>29.347423750000004</v>
      </c>
      <c r="E44" s="20">
        <v>20.622439791666672</v>
      </c>
      <c r="F44" s="20">
        <v>20.435399083333333</v>
      </c>
      <c r="G44" s="68">
        <v>115.34087366666667</v>
      </c>
    </row>
    <row r="45" spans="1:7" ht="16.149999999999999" customHeight="1" x14ac:dyDescent="0.2">
      <c r="A45" s="32">
        <v>2022</v>
      </c>
      <c r="B45" s="67">
        <v>7.2686752083333328</v>
      </c>
      <c r="C45" s="20">
        <v>37.920420291666659</v>
      </c>
      <c r="D45" s="20">
        <v>28.536834541666664</v>
      </c>
      <c r="E45" s="20">
        <v>21.080711166666664</v>
      </c>
      <c r="F45" s="20">
        <v>20.811134333333339</v>
      </c>
      <c r="G45" s="68">
        <v>115.61777554166666</v>
      </c>
    </row>
    <row r="46" spans="1:7" ht="16.149999999999999" customHeight="1" x14ac:dyDescent="0.2">
      <c r="A46" s="33">
        <v>2023</v>
      </c>
      <c r="B46" s="69">
        <f>+B18/1000</f>
        <v>7.6070682499999993</v>
      </c>
      <c r="C46" s="21">
        <f>+C18/500</f>
        <v>38.607913291666662</v>
      </c>
      <c r="D46" s="21">
        <f>+D18/200</f>
        <v>27.733550166666667</v>
      </c>
      <c r="E46" s="21">
        <f>+E18/100</f>
        <v>20.181127291666666</v>
      </c>
      <c r="F46" s="21">
        <f>+F18/50</f>
        <v>21.023033083333335</v>
      </c>
      <c r="G46" s="70">
        <f>SUM(B46:F46)</f>
        <v>115.15269208333332</v>
      </c>
    </row>
    <row r="48" spans="1:7" s="127" customFormat="1" ht="12.6" customHeight="1" x14ac:dyDescent="0.2">
      <c r="A48" s="164" t="s">
        <v>109</v>
      </c>
      <c r="B48" s="164"/>
      <c r="C48" s="164"/>
      <c r="D48" s="164"/>
      <c r="E48" s="164"/>
      <c r="F48" s="164"/>
      <c r="G48" s="164"/>
    </row>
    <row r="49" spans="1:1" s="127" customFormat="1" x14ac:dyDescent="0.2"/>
    <row r="50" spans="1:1" s="127" customFormat="1" ht="17.100000000000001" customHeight="1" x14ac:dyDescent="0.2">
      <c r="A50" s="127" t="s">
        <v>144</v>
      </c>
    </row>
  </sheetData>
  <mergeCells count="3">
    <mergeCell ref="A1:C1"/>
    <mergeCell ref="A48:G48"/>
    <mergeCell ref="A2:G2"/>
  </mergeCells>
  <pageMargins left="0.7" right="0.7" top="0.75" bottom="0.75" header="0.3" footer="0.3"/>
  <pageSetup paperSize="9" scale="8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20"/>
  <sheetViews>
    <sheetView showGridLines="0" workbookViewId="0">
      <selection activeCell="D26" sqref="D26"/>
    </sheetView>
  </sheetViews>
  <sheetFormatPr defaultColWidth="11.42578125" defaultRowHeight="12" x14ac:dyDescent="0.2"/>
  <cols>
    <col min="1" max="1" width="12.42578125" customWidth="1"/>
    <col min="2" max="7" width="16.7109375" customWidth="1"/>
    <col min="8" max="8" width="18.28515625" customWidth="1"/>
    <col min="11" max="11" width="13.28515625" style="126" bestFit="1" customWidth="1"/>
  </cols>
  <sheetData>
    <row r="1" spans="1:11" ht="40.15" customHeight="1" x14ac:dyDescent="0.2">
      <c r="A1" s="161"/>
      <c r="B1" s="161"/>
      <c r="C1" s="161"/>
    </row>
    <row r="2" spans="1:11" ht="20.25" x14ac:dyDescent="0.3">
      <c r="A2" s="11" t="s">
        <v>113</v>
      </c>
      <c r="B2" s="22"/>
      <c r="C2" s="22"/>
      <c r="D2" s="22"/>
      <c r="E2" s="22"/>
      <c r="F2" s="22"/>
      <c r="G2" s="22"/>
    </row>
    <row r="4" spans="1:11" ht="15" x14ac:dyDescent="0.2">
      <c r="A4" s="13" t="s">
        <v>1</v>
      </c>
    </row>
    <row r="6" spans="1:11" ht="16.149999999999999" customHeight="1" x14ac:dyDescent="0.2">
      <c r="A6" s="34"/>
      <c r="B6" s="23" t="s">
        <v>2</v>
      </c>
      <c r="C6" s="15" t="s">
        <v>3</v>
      </c>
      <c r="D6" s="15" t="s">
        <v>4</v>
      </c>
      <c r="E6" s="15" t="s">
        <v>5</v>
      </c>
      <c r="F6" s="15" t="s">
        <v>6</v>
      </c>
      <c r="G6" s="10" t="s">
        <v>7</v>
      </c>
    </row>
    <row r="7" spans="1:11" ht="16.149999999999999" customHeight="1" x14ac:dyDescent="0.2">
      <c r="A7" s="51">
        <v>2014</v>
      </c>
      <c r="B7" s="124">
        <v>3.5</v>
      </c>
      <c r="C7" s="88">
        <v>6.2</v>
      </c>
      <c r="D7" s="88">
        <v>10</v>
      </c>
      <c r="E7" s="88">
        <v>6.4</v>
      </c>
      <c r="F7" s="88">
        <v>5.7</v>
      </c>
      <c r="G7" s="89">
        <f t="shared" ref="G7:G8" si="0">SUM(B7:F7)</f>
        <v>31.8</v>
      </c>
    </row>
    <row r="8" spans="1:11" ht="16.149999999999999" customHeight="1" x14ac:dyDescent="0.2">
      <c r="A8" s="51">
        <v>2015</v>
      </c>
      <c r="B8" s="124">
        <v>1.9499725000000001</v>
      </c>
      <c r="C8" s="88">
        <v>5.8031959999999998</v>
      </c>
      <c r="D8" s="88">
        <v>9.8100349999999992</v>
      </c>
      <c r="E8" s="88">
        <v>6.6174094999999999</v>
      </c>
      <c r="F8" s="88">
        <v>5.9423539999999999</v>
      </c>
      <c r="G8" s="89">
        <f t="shared" si="0"/>
        <v>30.122967000000003</v>
      </c>
    </row>
    <row r="9" spans="1:11" ht="16.149999999999999" customHeight="1" x14ac:dyDescent="0.2">
      <c r="A9" s="51">
        <v>2016</v>
      </c>
      <c r="B9" s="124">
        <v>1.7847805000000001</v>
      </c>
      <c r="C9" s="88">
        <v>4.9554214999999999</v>
      </c>
      <c r="D9" s="88">
        <v>11.189193</v>
      </c>
      <c r="E9" s="88">
        <v>7.6206110000000002</v>
      </c>
      <c r="F9" s="88">
        <v>5.8513570000000001</v>
      </c>
      <c r="G9" s="89">
        <v>31.401363</v>
      </c>
    </row>
    <row r="10" spans="1:11" ht="16.149999999999999" customHeight="1" x14ac:dyDescent="0.2">
      <c r="A10" s="35">
        <v>2017</v>
      </c>
      <c r="B10" s="124">
        <v>1.50468</v>
      </c>
      <c r="C10" s="88">
        <v>4.0984249999999998</v>
      </c>
      <c r="D10" s="88">
        <v>21.990991000000001</v>
      </c>
      <c r="E10" s="88">
        <v>12.146868000000001</v>
      </c>
      <c r="F10" s="88">
        <v>5.3031819999999996</v>
      </c>
      <c r="G10" s="89">
        <v>45.044146000000005</v>
      </c>
    </row>
    <row r="11" spans="1:11" ht="16.149999999999999" customHeight="1" x14ac:dyDescent="0.2">
      <c r="A11" s="115">
        <v>2018</v>
      </c>
      <c r="B11" s="124">
        <v>0.88280800000000004</v>
      </c>
      <c r="C11" s="88">
        <v>4.8850910000000001</v>
      </c>
      <c r="D11" s="88">
        <v>9.547777</v>
      </c>
      <c r="E11" s="88">
        <v>8.636139</v>
      </c>
      <c r="F11" s="88">
        <v>5.068676</v>
      </c>
      <c r="G11" s="89">
        <v>29.020491</v>
      </c>
    </row>
    <row r="12" spans="1:11" ht="16.149999999999999" customHeight="1" x14ac:dyDescent="0.2">
      <c r="A12" s="115">
        <v>2019</v>
      </c>
      <c r="B12" s="124">
        <v>3.0335719999999999</v>
      </c>
      <c r="C12" s="88">
        <v>27.661332000000002</v>
      </c>
      <c r="D12" s="88">
        <v>3.1728580000000002</v>
      </c>
      <c r="E12" s="88">
        <v>2.3735719999999998</v>
      </c>
      <c r="F12" s="88">
        <v>10.133595</v>
      </c>
      <c r="G12" s="89">
        <v>46.374929000000002</v>
      </c>
    </row>
    <row r="13" spans="1:11" ht="16.149999999999999" customHeight="1" x14ac:dyDescent="0.2">
      <c r="A13" s="115">
        <v>2020</v>
      </c>
      <c r="B13" s="124">
        <v>10.545389999999999</v>
      </c>
      <c r="C13" s="88">
        <v>10.63123</v>
      </c>
      <c r="D13" s="88">
        <v>1.570017</v>
      </c>
      <c r="E13" s="88">
        <v>1.12263</v>
      </c>
      <c r="F13" s="88">
        <v>3.08317</v>
      </c>
      <c r="G13" s="89">
        <v>26.952437</v>
      </c>
    </row>
    <row r="14" spans="1:11" ht="16.149999999999999" customHeight="1" x14ac:dyDescent="0.2">
      <c r="A14" s="115">
        <v>2021</v>
      </c>
      <c r="B14" s="124">
        <v>4.139329</v>
      </c>
      <c r="C14" s="88">
        <v>1.180113</v>
      </c>
      <c r="D14" s="88">
        <v>1.7047349999999999</v>
      </c>
      <c r="E14" s="88">
        <v>1.2115069999999999</v>
      </c>
      <c r="F14" s="88">
        <v>1.1285849999999999</v>
      </c>
      <c r="G14" s="89">
        <v>9.3642689999999984</v>
      </c>
    </row>
    <row r="15" spans="1:11" ht="16.149999999999999" customHeight="1" x14ac:dyDescent="0.2">
      <c r="A15" s="115">
        <v>2022</v>
      </c>
      <c r="B15" s="124">
        <v>4.0336354999999999</v>
      </c>
      <c r="C15" s="88">
        <v>1.1747430000000001</v>
      </c>
      <c r="D15" s="88">
        <v>1.6774925000000001</v>
      </c>
      <c r="E15" s="88">
        <v>1.272051</v>
      </c>
      <c r="F15" s="88">
        <v>1.6162675</v>
      </c>
      <c r="G15" s="89">
        <v>9.7741894999999985</v>
      </c>
    </row>
    <row r="16" spans="1:11" ht="16.149999999999999" customHeight="1" x14ac:dyDescent="0.2">
      <c r="A16" s="123">
        <v>2023</v>
      </c>
      <c r="B16" s="125">
        <v>1.0800399999999999</v>
      </c>
      <c r="C16" s="90">
        <v>1.1350210000000001</v>
      </c>
      <c r="D16" s="90">
        <v>2.4766970000000001</v>
      </c>
      <c r="E16" s="90">
        <v>2.6211660000000001</v>
      </c>
      <c r="F16" s="90">
        <v>1.8487640000000001</v>
      </c>
      <c r="G16" s="91">
        <v>9.1616880000000016</v>
      </c>
      <c r="K16" s="128"/>
    </row>
    <row r="18" spans="1:7" ht="28.5" customHeight="1" x14ac:dyDescent="0.2">
      <c r="A18" s="165" t="s">
        <v>147</v>
      </c>
      <c r="B18" s="165"/>
      <c r="C18" s="165"/>
      <c r="D18" s="165"/>
      <c r="E18" s="165"/>
      <c r="F18" s="165"/>
      <c r="G18" s="165"/>
    </row>
    <row r="19" spans="1:7" ht="12.75" customHeight="1" x14ac:dyDescent="0.2">
      <c r="A19" s="49"/>
      <c r="B19" s="49"/>
      <c r="C19" s="49"/>
      <c r="D19" s="49"/>
      <c r="E19" s="49"/>
      <c r="F19" s="49"/>
      <c r="G19" s="49"/>
    </row>
    <row r="20" spans="1:7" ht="28.5" customHeight="1" x14ac:dyDescent="0.2">
      <c r="A20" s="165" t="s">
        <v>101</v>
      </c>
      <c r="B20" s="165"/>
      <c r="C20" s="165"/>
      <c r="D20" s="165"/>
      <c r="E20" s="165"/>
      <c r="F20" s="165"/>
      <c r="G20" s="165"/>
    </row>
  </sheetData>
  <mergeCells count="3">
    <mergeCell ref="A1:C1"/>
    <mergeCell ref="A18:G18"/>
    <mergeCell ref="A20:G20"/>
  </mergeCells>
  <pageMargins left="0.7" right="0.7" top="0.75" bottom="0.75" header="0.3" footer="0.3"/>
  <pageSetup paperSize="9" scale="86" orientation="portrait" r:id="rId1"/>
  <ignoredErrors>
    <ignoredError sqref="G7:G13"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3"/>
  <sheetViews>
    <sheetView showGridLines="0" workbookViewId="0">
      <selection activeCell="F14" sqref="F14"/>
    </sheetView>
  </sheetViews>
  <sheetFormatPr defaultColWidth="11.42578125" defaultRowHeight="12" x14ac:dyDescent="0.2"/>
  <cols>
    <col min="1" max="1" width="12.42578125" customWidth="1"/>
    <col min="2" max="6" width="16.7109375" customWidth="1"/>
  </cols>
  <sheetData>
    <row r="1" spans="1:6" ht="40.15" customHeight="1" x14ac:dyDescent="0.2">
      <c r="A1" s="161"/>
      <c r="B1" s="161"/>
      <c r="C1" s="161"/>
    </row>
    <row r="2" spans="1:6" ht="31.5" customHeight="1" x14ac:dyDescent="0.3">
      <c r="A2" s="166" t="s">
        <v>124</v>
      </c>
      <c r="B2" s="166"/>
      <c r="C2" s="166"/>
      <c r="D2" s="166"/>
      <c r="E2" s="166"/>
      <c r="F2" s="166"/>
    </row>
    <row r="5" spans="1:6" ht="16.149999999999999" customHeight="1" x14ac:dyDescent="0.2">
      <c r="A5" s="141"/>
      <c r="B5" s="139" t="s">
        <v>2</v>
      </c>
      <c r="C5" s="139" t="s">
        <v>3</v>
      </c>
      <c r="D5" s="139" t="s">
        <v>4</v>
      </c>
      <c r="E5" s="139" t="s">
        <v>5</v>
      </c>
      <c r="F5" s="140" t="s">
        <v>6</v>
      </c>
    </row>
    <row r="6" spans="1:6" ht="16.149999999999999" customHeight="1" x14ac:dyDescent="0.2">
      <c r="A6" s="142" t="s">
        <v>73</v>
      </c>
      <c r="B6" s="153">
        <f>+'Tabell 3'!B9/1000/'Tabell 4'!B7</f>
        <v>5.3461477499999992</v>
      </c>
      <c r="C6" s="154">
        <f>+'Tabell 3'!C9/500/'Tabell 4'!C7</f>
        <v>5.5164603293010757</v>
      </c>
      <c r="D6" s="154">
        <f>+'Tabell 3'!D9/200/'Tabell 4'!D7</f>
        <v>3.0162860541666667</v>
      </c>
      <c r="E6" s="154">
        <f>+'Tabell 3'!E9/100/'Tabell 4'!E7</f>
        <v>3.2746414192708331</v>
      </c>
      <c r="F6" s="155">
        <f>+'Tabell 3'!F9/50/'Tabell 4'!F7</f>
        <v>3.6985679678362571</v>
      </c>
    </row>
    <row r="7" spans="1:6" ht="16.149999999999999" customHeight="1" x14ac:dyDescent="0.2">
      <c r="A7" s="35">
        <v>2015</v>
      </c>
      <c r="B7" s="156">
        <v>9.1999999999999993</v>
      </c>
      <c r="C7" s="149">
        <v>6.3</v>
      </c>
      <c r="D7" s="149">
        <v>3.1</v>
      </c>
      <c r="E7" s="149">
        <v>3.3</v>
      </c>
      <c r="F7" s="150">
        <v>3.7</v>
      </c>
    </row>
    <row r="8" spans="1:6" ht="16.149999999999999" customHeight="1" x14ac:dyDescent="0.2">
      <c r="A8" s="35">
        <v>2016</v>
      </c>
      <c r="B8" s="156">
        <v>9.5414310284467305</v>
      </c>
      <c r="C8" s="149">
        <v>7.4443063941853032</v>
      </c>
      <c r="D8" s="149">
        <v>2.6647516529267721</v>
      </c>
      <c r="E8" s="149">
        <v>2.8507044251438631</v>
      </c>
      <c r="F8" s="150">
        <v>3.8143455654816476</v>
      </c>
    </row>
    <row r="9" spans="1:6" ht="16.149999999999999" customHeight="1" x14ac:dyDescent="0.2">
      <c r="A9" s="35">
        <v>2017</v>
      </c>
      <c r="B9" s="156">
        <v>10.385889829288175</v>
      </c>
      <c r="C9" s="149">
        <v>8.6321204588754625</v>
      </c>
      <c r="D9" s="149">
        <v>1.3256190796494802</v>
      </c>
      <c r="E9" s="149">
        <v>1.7789395244381789</v>
      </c>
      <c r="F9" s="150">
        <v>4.2210270880765552</v>
      </c>
    </row>
    <row r="10" spans="1:6" ht="16.149999999999999" customHeight="1" x14ac:dyDescent="0.2">
      <c r="A10" s="35">
        <v>2018</v>
      </c>
      <c r="B10" s="156">
        <v>15.873693845849456</v>
      </c>
      <c r="C10" s="149">
        <v>6.7828087030517965</v>
      </c>
      <c r="D10" s="149">
        <v>2.9388551998369183</v>
      </c>
      <c r="E10" s="149">
        <v>2.3933591687597127</v>
      </c>
      <c r="F10" s="150">
        <v>4.3196919751167107</v>
      </c>
    </row>
    <row r="11" spans="1:6" ht="16.149999999999999" customHeight="1" x14ac:dyDescent="0.2">
      <c r="A11" s="35">
        <v>2019</v>
      </c>
      <c r="B11" s="156">
        <v>3.1488098299078886</v>
      </c>
      <c r="C11" s="149">
        <v>1.2568593376727728</v>
      </c>
      <c r="D11" s="149">
        <v>9.6976877129914634</v>
      </c>
      <c r="E11" s="149">
        <v>8.9023464424083194</v>
      </c>
      <c r="F11" s="150">
        <v>2.0217293648831767</v>
      </c>
    </row>
    <row r="12" spans="1:6" ht="16.149999999999999" customHeight="1" x14ac:dyDescent="0.2">
      <c r="A12" s="35">
        <v>2020</v>
      </c>
      <c r="B12" s="156">
        <v>0.90581204994157005</v>
      </c>
      <c r="C12" s="149">
        <v>3.2702145863335357</v>
      </c>
      <c r="D12" s="149">
        <v>19.598122849412885</v>
      </c>
      <c r="E12" s="149">
        <v>18.822194534263293</v>
      </c>
      <c r="F12" s="150">
        <v>6.6449098114386596</v>
      </c>
    </row>
    <row r="13" spans="1:6" ht="16.149999999999999" customHeight="1" x14ac:dyDescent="0.2">
      <c r="A13" s="35">
        <v>2021</v>
      </c>
      <c r="B13" s="156">
        <v>1.7560032576133313</v>
      </c>
      <c r="C13" s="149">
        <v>32.132872268729059</v>
      </c>
      <c r="D13" s="149">
        <v>16.739748137784854</v>
      </c>
      <c r="E13" s="149">
        <v>17.447765744096678</v>
      </c>
      <c r="F13" s="150">
        <v>18.440023864691927</v>
      </c>
    </row>
    <row r="14" spans="1:6" ht="16.149999999999999" customHeight="1" x14ac:dyDescent="0.2">
      <c r="A14" s="35" t="s">
        <v>108</v>
      </c>
      <c r="B14" s="156">
        <v>1.8020158758354177</v>
      </c>
      <c r="C14" s="149">
        <v>32.279758459226109</v>
      </c>
      <c r="D14" s="149">
        <v>17.011601865085336</v>
      </c>
      <c r="E14" s="149">
        <v>16.572221685032016</v>
      </c>
      <c r="F14" s="150">
        <v>12.876045786562768</v>
      </c>
    </row>
    <row r="15" spans="1:6" ht="16.149999999999999" customHeight="1" x14ac:dyDescent="0.2">
      <c r="A15" s="36">
        <v>2023</v>
      </c>
      <c r="B15" s="157">
        <v>7.0433208492278068</v>
      </c>
      <c r="C15" s="151">
        <v>34.015153280570722</v>
      </c>
      <c r="D15" s="151">
        <v>11.19779697180021</v>
      </c>
      <c r="E15" s="151">
        <v>7.6992938606966002</v>
      </c>
      <c r="F15" s="152">
        <v>11.371398990532775</v>
      </c>
    </row>
    <row r="17" spans="1:7" ht="12" customHeight="1" x14ac:dyDescent="0.2">
      <c r="A17" s="4" t="s">
        <v>74</v>
      </c>
      <c r="B17" s="6"/>
      <c r="C17" s="6"/>
      <c r="D17" s="6"/>
      <c r="E17" s="6"/>
      <c r="F17" s="6"/>
    </row>
    <row r="18" spans="1:7" ht="37.5" customHeight="1" x14ac:dyDescent="0.2">
      <c r="A18" s="168" t="s">
        <v>102</v>
      </c>
      <c r="B18" s="168"/>
      <c r="C18" s="168"/>
      <c r="D18" s="168"/>
      <c r="E18" s="168"/>
      <c r="F18" s="168"/>
    </row>
    <row r="19" spans="1:7" x14ac:dyDescent="0.2">
      <c r="A19" s="6"/>
      <c r="B19" s="6"/>
      <c r="C19" s="6"/>
      <c r="D19" s="6"/>
      <c r="E19" s="6"/>
      <c r="F19" s="6"/>
    </row>
    <row r="20" spans="1:7" ht="27" customHeight="1" x14ac:dyDescent="0.2">
      <c r="A20" s="165" t="s">
        <v>76</v>
      </c>
      <c r="B20" s="165"/>
      <c r="C20" s="165"/>
      <c r="D20" s="165"/>
      <c r="E20" s="165"/>
      <c r="F20" s="165"/>
      <c r="G20" s="49"/>
    </row>
    <row r="22" spans="1:7" ht="30.75" customHeight="1" x14ac:dyDescent="0.2">
      <c r="A22" s="167" t="s">
        <v>145</v>
      </c>
      <c r="B22" s="167"/>
      <c r="C22" s="167"/>
      <c r="D22" s="167"/>
      <c r="E22" s="167"/>
      <c r="F22" s="167"/>
    </row>
    <row r="24" spans="1:7" x14ac:dyDescent="0.2">
      <c r="A24" s="165"/>
      <c r="B24" s="165"/>
      <c r="C24" s="165"/>
      <c r="D24" s="165"/>
      <c r="E24" s="165"/>
      <c r="F24" s="165"/>
      <c r="G24" s="165"/>
    </row>
    <row r="33" spans="5:5" x14ac:dyDescent="0.2">
      <c r="E33" t="s">
        <v>148</v>
      </c>
    </row>
  </sheetData>
  <mergeCells count="6">
    <mergeCell ref="A1:C1"/>
    <mergeCell ref="A2:F2"/>
    <mergeCell ref="A20:F20"/>
    <mergeCell ref="A24:G24"/>
    <mergeCell ref="A22:F22"/>
    <mergeCell ref="A18:F18"/>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21"/>
  <sheetViews>
    <sheetView showGridLines="0" workbookViewId="0">
      <selection activeCell="A23" sqref="A23"/>
    </sheetView>
  </sheetViews>
  <sheetFormatPr defaultColWidth="11.42578125" defaultRowHeight="12" x14ac:dyDescent="0.2"/>
  <cols>
    <col min="1" max="1" width="12.42578125" customWidth="1"/>
    <col min="2" max="7" width="16.7109375" customWidth="1"/>
  </cols>
  <sheetData>
    <row r="1" spans="1:7" ht="40.15" customHeight="1" x14ac:dyDescent="0.2">
      <c r="A1" s="161"/>
      <c r="B1" s="161"/>
      <c r="C1" s="161"/>
    </row>
    <row r="2" spans="1:7" ht="20.25" x14ac:dyDescent="0.3">
      <c r="A2" s="11" t="s">
        <v>115</v>
      </c>
      <c r="B2" s="19"/>
      <c r="C2" s="19"/>
      <c r="D2" s="19"/>
      <c r="E2" s="19"/>
      <c r="F2" s="19"/>
      <c r="G2" s="19"/>
    </row>
    <row r="4" spans="1:7" ht="15" x14ac:dyDescent="0.2">
      <c r="A4" s="13" t="s">
        <v>1</v>
      </c>
    </row>
    <row r="6" spans="1:7" ht="16.149999999999999" customHeight="1" x14ac:dyDescent="0.2">
      <c r="A6" s="34"/>
      <c r="B6" s="23" t="s">
        <v>2</v>
      </c>
      <c r="C6" s="15" t="s">
        <v>3</v>
      </c>
      <c r="D6" s="15" t="s">
        <v>4</v>
      </c>
      <c r="E6" s="15" t="s">
        <v>5</v>
      </c>
      <c r="F6" s="15" t="s">
        <v>6</v>
      </c>
      <c r="G6" s="10" t="s">
        <v>7</v>
      </c>
    </row>
    <row r="7" spans="1:7" ht="16.149999999999999" customHeight="1" x14ac:dyDescent="0.2">
      <c r="A7" s="32">
        <v>2014</v>
      </c>
      <c r="B7" s="39">
        <v>7.7849380000000004</v>
      </c>
      <c r="C7" s="39">
        <v>20.032910999999999</v>
      </c>
      <c r="D7" s="39">
        <v>27.274592999999999</v>
      </c>
      <c r="E7" s="39">
        <v>13.314227000000001</v>
      </c>
      <c r="F7" s="39">
        <v>7.3064660000000003</v>
      </c>
      <c r="G7" s="40">
        <f t="shared" ref="G7:G8" si="0">SUM(B7:F7)</f>
        <v>75.713134999999994</v>
      </c>
    </row>
    <row r="8" spans="1:7" ht="16.149999999999999" customHeight="1" x14ac:dyDescent="0.2">
      <c r="A8" s="32">
        <v>2015</v>
      </c>
      <c r="B8" s="39">
        <v>6.9420520000000003</v>
      </c>
      <c r="C8" s="39">
        <v>19.088273000000001</v>
      </c>
      <c r="D8" s="39">
        <v>23.151828999999999</v>
      </c>
      <c r="E8" s="39">
        <v>12.194699</v>
      </c>
      <c r="F8" s="39">
        <v>6.994351</v>
      </c>
      <c r="G8" s="40">
        <f t="shared" si="0"/>
        <v>68.371203999999992</v>
      </c>
    </row>
    <row r="9" spans="1:7" ht="16.149999999999999" customHeight="1" x14ac:dyDescent="0.2">
      <c r="A9" s="32">
        <v>2016</v>
      </c>
      <c r="B9" s="39">
        <v>7.4329520000000002</v>
      </c>
      <c r="C9" s="39">
        <v>26.012443000000001</v>
      </c>
      <c r="D9" s="39">
        <v>30.627617000000001</v>
      </c>
      <c r="E9" s="39">
        <v>11.506797000000001</v>
      </c>
      <c r="F9" s="39">
        <v>6.7337150000000001</v>
      </c>
      <c r="G9" s="40">
        <v>76.634986999999995</v>
      </c>
    </row>
    <row r="10" spans="1:7" ht="16.149999999999999" customHeight="1" x14ac:dyDescent="0.2">
      <c r="A10" s="32">
        <v>2017</v>
      </c>
      <c r="B10" s="39">
        <v>6.6659290000000002</v>
      </c>
      <c r="C10" s="39">
        <v>23.235453</v>
      </c>
      <c r="D10" s="39">
        <v>34.513708999999999</v>
      </c>
      <c r="E10" s="39">
        <v>13.809663</v>
      </c>
      <c r="F10" s="39">
        <v>6.8189339999999996</v>
      </c>
      <c r="G10" s="40">
        <v>75.177774999999997</v>
      </c>
    </row>
    <row r="11" spans="1:7" ht="16.149999999999999" customHeight="1" x14ac:dyDescent="0.2">
      <c r="A11" s="32">
        <v>2018</v>
      </c>
      <c r="B11" s="39">
        <v>5.8851690000000003</v>
      </c>
      <c r="C11" s="39">
        <v>31.265791</v>
      </c>
      <c r="D11" s="39">
        <v>21.880158999999999</v>
      </c>
      <c r="E11" s="39">
        <v>9.2256339999999994</v>
      </c>
      <c r="F11" s="39">
        <v>9.1736920000000008</v>
      </c>
      <c r="G11" s="40">
        <v>77.430445000000006</v>
      </c>
    </row>
    <row r="12" spans="1:7" ht="16.149999999999999" customHeight="1" x14ac:dyDescent="0.2">
      <c r="A12" s="32">
        <v>2019</v>
      </c>
      <c r="B12" s="39">
        <v>6.8800239999999997</v>
      </c>
      <c r="C12" s="39">
        <v>26.827296</v>
      </c>
      <c r="D12" s="39">
        <v>14.702241000000001</v>
      </c>
      <c r="E12" s="39">
        <v>5.8984889999999996</v>
      </c>
      <c r="F12" s="39">
        <v>8.5032029999999992</v>
      </c>
      <c r="G12" s="40">
        <v>62.811253000000001</v>
      </c>
    </row>
    <row r="13" spans="1:7" ht="16.149999999999999" customHeight="1" x14ac:dyDescent="0.2">
      <c r="A13" s="35">
        <v>2020</v>
      </c>
      <c r="B13" s="39">
        <v>7.7488039999999998</v>
      </c>
      <c r="C13" s="39">
        <v>10.002556999999999</v>
      </c>
      <c r="D13" s="39">
        <v>10.172878000000001</v>
      </c>
      <c r="E13" s="39">
        <v>3.0562870000000002</v>
      </c>
      <c r="F13" s="39">
        <v>1.995574</v>
      </c>
      <c r="G13" s="40">
        <v>32.976100000000002</v>
      </c>
    </row>
    <row r="14" spans="1:7" ht="16.149999999999999" customHeight="1" x14ac:dyDescent="0.2">
      <c r="A14" s="35">
        <v>2021</v>
      </c>
      <c r="B14" s="39">
        <v>2.1507960000000002</v>
      </c>
      <c r="C14" s="39">
        <v>12.643147000000001</v>
      </c>
      <c r="D14" s="39">
        <v>10.074579</v>
      </c>
      <c r="E14" s="39">
        <v>2.3010989999999998</v>
      </c>
      <c r="F14" s="39">
        <v>1.6149579999999999</v>
      </c>
      <c r="G14" s="40">
        <v>28.784579000000001</v>
      </c>
    </row>
    <row r="15" spans="1:7" ht="16.149999999999999" customHeight="1" x14ac:dyDescent="0.2">
      <c r="A15" s="35">
        <v>2022</v>
      </c>
      <c r="B15" s="39">
        <v>1.5134270000000001</v>
      </c>
      <c r="C15" s="39">
        <v>10.513855</v>
      </c>
      <c r="D15" s="39">
        <v>7.4931950000000001</v>
      </c>
      <c r="E15" s="39">
        <v>2.6178919999999999</v>
      </c>
      <c r="F15" s="39">
        <v>2.1243400000000001</v>
      </c>
      <c r="G15" s="40">
        <v>24.262709000000001</v>
      </c>
    </row>
    <row r="16" spans="1:7" ht="16.149999999999999" customHeight="1" x14ac:dyDescent="0.2">
      <c r="A16" s="36">
        <v>2023</v>
      </c>
      <c r="B16" s="41">
        <v>1.182747</v>
      </c>
      <c r="C16" s="41">
        <v>8.0692470000000007</v>
      </c>
      <c r="D16" s="41">
        <v>8.1171419999999994</v>
      </c>
      <c r="E16" s="41">
        <v>3.614455</v>
      </c>
      <c r="F16" s="41">
        <v>2.352503</v>
      </c>
      <c r="G16" s="53">
        <v>23.336093999999996</v>
      </c>
    </row>
    <row r="18" spans="1:7" ht="12" customHeight="1" x14ac:dyDescent="0.2">
      <c r="A18" s="169" t="s">
        <v>89</v>
      </c>
      <c r="B18" s="169"/>
      <c r="C18" s="169"/>
      <c r="D18" s="169"/>
      <c r="E18" s="169"/>
      <c r="F18" s="169"/>
      <c r="G18" s="169"/>
    </row>
    <row r="19" spans="1:7" ht="15.75" customHeight="1" x14ac:dyDescent="0.2">
      <c r="A19" s="168" t="s">
        <v>103</v>
      </c>
      <c r="B19" s="168"/>
      <c r="C19" s="168"/>
      <c r="D19" s="168"/>
      <c r="E19" s="168"/>
      <c r="F19" s="168"/>
      <c r="G19" s="168"/>
    </row>
    <row r="20" spans="1:7" ht="12" customHeight="1" x14ac:dyDescent="0.2">
      <c r="A20" s="134"/>
      <c r="B20" s="134"/>
      <c r="C20" s="134"/>
      <c r="D20" s="134"/>
      <c r="E20" s="134"/>
      <c r="F20" s="134"/>
      <c r="G20" s="134"/>
    </row>
    <row r="21" spans="1:7" ht="14.25" customHeight="1" x14ac:dyDescent="0.2">
      <c r="A21" s="167"/>
      <c r="B21" s="167"/>
      <c r="C21" s="167"/>
      <c r="D21" s="167"/>
      <c r="E21" s="167"/>
      <c r="F21" s="167"/>
      <c r="G21" s="167"/>
    </row>
  </sheetData>
  <mergeCells count="4">
    <mergeCell ref="A1:C1"/>
    <mergeCell ref="A18:G18"/>
    <mergeCell ref="A21:G21"/>
    <mergeCell ref="A19:G19"/>
  </mergeCells>
  <pageMargins left="0.7" right="0.7" top="0.75" bottom="0.75" header="0.3" footer="0.3"/>
  <pageSetup paperSize="9" scale="8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22"/>
  <sheetViews>
    <sheetView showGridLines="0" workbookViewId="0">
      <selection activeCell="G14" sqref="G14"/>
    </sheetView>
  </sheetViews>
  <sheetFormatPr defaultColWidth="11.42578125" defaultRowHeight="12" x14ac:dyDescent="0.2"/>
  <cols>
    <col min="1" max="1" width="12.42578125" customWidth="1"/>
    <col min="2" max="7" width="16.7109375" customWidth="1"/>
  </cols>
  <sheetData>
    <row r="1" spans="1:7" ht="40.15" customHeight="1" x14ac:dyDescent="0.2">
      <c r="A1" s="161"/>
      <c r="B1" s="161"/>
      <c r="C1" s="161"/>
    </row>
    <row r="2" spans="1:7" ht="20.25" x14ac:dyDescent="0.3">
      <c r="A2" s="11" t="s">
        <v>125</v>
      </c>
      <c r="B2" s="12"/>
      <c r="C2" s="12"/>
      <c r="D2" s="12"/>
      <c r="E2" s="12"/>
      <c r="F2" s="12"/>
      <c r="G2" s="12"/>
    </row>
    <row r="5" spans="1:7" ht="16.149999999999999" customHeight="1" x14ac:dyDescent="0.2">
      <c r="A5" s="34"/>
      <c r="B5" s="129" t="s">
        <v>2</v>
      </c>
      <c r="C5" s="130" t="s">
        <v>3</v>
      </c>
      <c r="D5" s="130" t="s">
        <v>4</v>
      </c>
      <c r="E5" s="130" t="s">
        <v>5</v>
      </c>
      <c r="F5" s="130" t="s">
        <v>6</v>
      </c>
      <c r="G5" s="131" t="s">
        <v>7</v>
      </c>
    </row>
    <row r="6" spans="1:7" ht="16.149999999999999" customHeight="1" x14ac:dyDescent="0.2">
      <c r="A6" s="32">
        <v>2014</v>
      </c>
      <c r="B6" s="92">
        <v>0.41605060391381815</v>
      </c>
      <c r="C6" s="92">
        <v>0.58572245326537686</v>
      </c>
      <c r="D6" s="92">
        <v>0.90424424309236695</v>
      </c>
      <c r="E6" s="92">
        <v>0.63529031194298902</v>
      </c>
      <c r="F6" s="92">
        <v>0.34657633751713346</v>
      </c>
      <c r="G6" s="93">
        <v>0.60514363157120443</v>
      </c>
    </row>
    <row r="7" spans="1:7" ht="16.149999999999999" customHeight="1" x14ac:dyDescent="0.2">
      <c r="A7" s="32">
        <v>2015</v>
      </c>
      <c r="B7" s="92">
        <v>0.38680503696305524</v>
      </c>
      <c r="C7" s="92">
        <v>0.51997711348891185</v>
      </c>
      <c r="D7" s="92">
        <v>0.76455556903069255</v>
      </c>
      <c r="E7" s="92">
        <v>0.56627911429833344</v>
      </c>
      <c r="F7" s="92">
        <v>0.32001514863670399</v>
      </c>
      <c r="G7" s="93">
        <v>0.5327784951647625</v>
      </c>
    </row>
    <row r="8" spans="1:7" ht="16.149999999999999" customHeight="1" x14ac:dyDescent="0.2">
      <c r="A8" s="32">
        <v>2016</v>
      </c>
      <c r="B8" s="92">
        <v>0.43647864522292018</v>
      </c>
      <c r="C8" s="92">
        <v>0.70514154229440518</v>
      </c>
      <c r="D8" s="92">
        <v>1.0272063662772577</v>
      </c>
      <c r="E8" s="92">
        <v>0.52967865034928141</v>
      </c>
      <c r="F8" s="92">
        <v>0.30170193764722153</v>
      </c>
      <c r="G8" s="93">
        <v>0.64418833033603684</v>
      </c>
    </row>
    <row r="9" spans="1:7" ht="16.149999999999999" customHeight="1" x14ac:dyDescent="0.2">
      <c r="A9" s="32">
        <v>2017</v>
      </c>
      <c r="B9" s="92">
        <v>0.42655282617360335</v>
      </c>
      <c r="C9" s="92">
        <v>0.65677507050946049</v>
      </c>
      <c r="D9" s="92">
        <v>1.183935617289396</v>
      </c>
      <c r="E9" s="92">
        <v>0.63908346931124926</v>
      </c>
      <c r="F9" s="92">
        <v>0.30462238623525023</v>
      </c>
      <c r="G9" s="93">
        <v>0.68500405334046688</v>
      </c>
    </row>
    <row r="10" spans="1:7" ht="16.149999999999999" customHeight="1" x14ac:dyDescent="0.2">
      <c r="A10" s="32">
        <v>2018</v>
      </c>
      <c r="B10" s="92">
        <v>0.419966528879538</v>
      </c>
      <c r="C10" s="92">
        <v>0.94359839500584253</v>
      </c>
      <c r="D10" s="92">
        <v>0.77977627622107493</v>
      </c>
      <c r="E10" s="92">
        <v>0.446342991552729</v>
      </c>
      <c r="F10" s="92">
        <v>0.41898342651356946</v>
      </c>
      <c r="G10" s="93">
        <v>0.65746001648960195</v>
      </c>
    </row>
    <row r="11" spans="1:7" ht="16.149999999999999" customHeight="1" x14ac:dyDescent="0.2">
      <c r="A11" s="32">
        <v>2019</v>
      </c>
      <c r="B11" s="92">
        <v>0.7202598621516767</v>
      </c>
      <c r="C11" s="92">
        <v>0.77164427043204753</v>
      </c>
      <c r="D11" s="92">
        <v>0.47782042124892626</v>
      </c>
      <c r="E11" s="92">
        <v>0.27914758339247908</v>
      </c>
      <c r="F11" s="92">
        <v>0.41504576317788766</v>
      </c>
      <c r="G11" s="93">
        <v>0.53820220471043256</v>
      </c>
    </row>
    <row r="12" spans="1:7" ht="16.149999999999999" customHeight="1" x14ac:dyDescent="0.2">
      <c r="A12" s="35">
        <v>2020</v>
      </c>
      <c r="B12" s="92">
        <v>0.81121119648425077</v>
      </c>
      <c r="C12" s="92">
        <v>0.28770755721038632</v>
      </c>
      <c r="D12" s="92">
        <v>0.33061686659019768</v>
      </c>
      <c r="E12" s="92">
        <v>0.14463960688980684</v>
      </c>
      <c r="F12" s="92">
        <v>9.7405005361856006E-2</v>
      </c>
      <c r="G12" s="93">
        <v>0.28255780413665199</v>
      </c>
    </row>
    <row r="13" spans="1:7" ht="16.149999999999999" customHeight="1" x14ac:dyDescent="0.2">
      <c r="A13" s="35">
        <v>2021</v>
      </c>
      <c r="B13" s="92">
        <v>0.29589931292213645</v>
      </c>
      <c r="C13" s="92">
        <v>0.33341262841378477</v>
      </c>
      <c r="D13" s="92">
        <v>0.35303771990863586</v>
      </c>
      <c r="E13" s="92">
        <v>0.10886030685427259</v>
      </c>
      <c r="F13" s="92">
        <v>7.7600671550772243E-2</v>
      </c>
      <c r="G13" s="93">
        <v>0.24883977093074366</v>
      </c>
    </row>
    <row r="14" spans="1:7" ht="16.149999999999999" customHeight="1" x14ac:dyDescent="0.2">
      <c r="A14" s="35">
        <v>2022</v>
      </c>
      <c r="B14" s="92">
        <v>0.20821221978179716</v>
      </c>
      <c r="C14" s="92">
        <v>0.27726103558800769</v>
      </c>
      <c r="D14" s="92">
        <v>0.26257975421412555</v>
      </c>
      <c r="E14" s="92">
        <v>0.12418423549863321</v>
      </c>
      <c r="F14" s="92">
        <v>0.10207708844574753</v>
      </c>
      <c r="G14" s="93">
        <v>0.20985275738379985</v>
      </c>
    </row>
    <row r="15" spans="1:7" ht="16.149999999999999" customHeight="1" x14ac:dyDescent="0.2">
      <c r="A15" s="36">
        <v>2023</v>
      </c>
      <c r="B15" s="94">
        <v>0.15548000374520107</v>
      </c>
      <c r="C15" s="94">
        <v>0.2090050021362255</v>
      </c>
      <c r="D15" s="94">
        <v>0.29268312030805571</v>
      </c>
      <c r="E15" s="94">
        <v>0.17910074832601183</v>
      </c>
      <c r="F15" s="94">
        <v>0.11190121761569316</v>
      </c>
      <c r="G15" s="95">
        <v>0.20265348189265264</v>
      </c>
    </row>
    <row r="17" spans="1:7" ht="12" customHeight="1" x14ac:dyDescent="0.2">
      <c r="A17" s="4" t="s">
        <v>30</v>
      </c>
      <c r="B17" s="4"/>
      <c r="C17" s="4"/>
      <c r="D17" s="4"/>
      <c r="E17" s="4"/>
      <c r="F17" s="4"/>
      <c r="G17" s="4"/>
    </row>
    <row r="18" spans="1:7" x14ac:dyDescent="0.2">
      <c r="A18" s="168" t="s">
        <v>104</v>
      </c>
      <c r="B18" s="168"/>
      <c r="C18" s="168"/>
      <c r="D18" s="168"/>
      <c r="E18" s="168"/>
      <c r="F18" s="168"/>
      <c r="G18" s="168"/>
    </row>
    <row r="19" spans="1:7" x14ac:dyDescent="0.2">
      <c r="A19" s="6"/>
      <c r="B19" s="6"/>
      <c r="C19" s="6"/>
      <c r="D19" s="6"/>
      <c r="E19" s="6"/>
      <c r="F19" s="6"/>
      <c r="G19" s="6"/>
    </row>
    <row r="20" spans="1:7" x14ac:dyDescent="0.2">
      <c r="A20" s="167"/>
      <c r="B20" s="167"/>
      <c r="C20" s="167"/>
      <c r="D20" s="167"/>
      <c r="E20" s="167"/>
      <c r="F20" s="167"/>
      <c r="G20" s="167"/>
    </row>
    <row r="21" spans="1:7" s="170" customFormat="1" x14ac:dyDescent="0.2"/>
    <row r="22" spans="1:7" x14ac:dyDescent="0.2">
      <c r="A22" s="2"/>
    </row>
  </sheetData>
  <mergeCells count="4">
    <mergeCell ref="A1:C1"/>
    <mergeCell ref="A21:XFD21"/>
    <mergeCell ref="A20:G20"/>
    <mergeCell ref="A18:G18"/>
  </mergeCells>
  <pageMargins left="0.7" right="0.7" top="0.75" bottom="0.75" header="0.3" footer="0.3"/>
  <pageSetup paperSize="9" scale="8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20"/>
  <sheetViews>
    <sheetView showGridLines="0" workbookViewId="0">
      <selection activeCell="F27" sqref="F27"/>
    </sheetView>
  </sheetViews>
  <sheetFormatPr defaultColWidth="11.42578125" defaultRowHeight="12" x14ac:dyDescent="0.2"/>
  <cols>
    <col min="1" max="1" width="12.42578125" customWidth="1"/>
    <col min="2" max="7" width="16.7109375" customWidth="1"/>
    <col min="8" max="8" width="14.140625" bestFit="1" customWidth="1"/>
  </cols>
  <sheetData>
    <row r="1" spans="1:7" ht="40.15" customHeight="1" x14ac:dyDescent="0.2">
      <c r="A1" s="161"/>
      <c r="B1" s="161"/>
      <c r="C1" s="161"/>
    </row>
    <row r="2" spans="1:7" ht="20.25" x14ac:dyDescent="0.3">
      <c r="A2" s="162" t="s">
        <v>117</v>
      </c>
      <c r="B2" s="162"/>
      <c r="C2" s="162"/>
      <c r="D2" s="162"/>
      <c r="E2" s="162"/>
      <c r="F2" s="162"/>
      <c r="G2" s="162"/>
    </row>
    <row r="4" spans="1:7" ht="15" x14ac:dyDescent="0.2">
      <c r="A4" s="13" t="s">
        <v>1</v>
      </c>
    </row>
    <row r="6" spans="1:7" ht="16.149999999999999" customHeight="1" x14ac:dyDescent="0.2">
      <c r="A6" s="34"/>
      <c r="B6" s="23" t="s">
        <v>12</v>
      </c>
      <c r="C6" s="15" t="s">
        <v>13</v>
      </c>
      <c r="D6" s="15" t="s">
        <v>14</v>
      </c>
      <c r="E6" s="15" t="s">
        <v>15</v>
      </c>
      <c r="F6" s="26" t="s">
        <v>106</v>
      </c>
      <c r="G6" s="10" t="s">
        <v>7</v>
      </c>
    </row>
    <row r="7" spans="1:7" ht="16.149999999999999" customHeight="1" x14ac:dyDescent="0.2">
      <c r="A7" s="24">
        <v>2014</v>
      </c>
      <c r="B7" s="42">
        <v>4.0974810000000002</v>
      </c>
      <c r="C7" s="43">
        <v>1.7626599999999999</v>
      </c>
      <c r="D7" s="43">
        <v>3.8390840000000002</v>
      </c>
      <c r="E7" s="43">
        <v>12.802443999999999</v>
      </c>
      <c r="F7" s="43">
        <v>1.93866</v>
      </c>
      <c r="G7" s="40">
        <f>SUM(B7:F7)</f>
        <v>24.440328999999998</v>
      </c>
    </row>
    <row r="8" spans="1:7" ht="16.149999999999999" customHeight="1" x14ac:dyDescent="0.2">
      <c r="A8" s="24">
        <v>2015</v>
      </c>
      <c r="B8" s="42">
        <v>2.7486860000000002</v>
      </c>
      <c r="C8" s="43">
        <v>2.5729280000000001</v>
      </c>
      <c r="D8" s="43">
        <v>1.8355919999999999</v>
      </c>
      <c r="E8" s="43">
        <v>8.2175860000000007</v>
      </c>
      <c r="F8" s="43">
        <v>0.76884200000000003</v>
      </c>
      <c r="G8" s="40">
        <f t="shared" ref="G8" si="0">SUM(B8:F8)</f>
        <v>16.143634000000002</v>
      </c>
    </row>
    <row r="9" spans="1:7" ht="16.149999999999999" customHeight="1" x14ac:dyDescent="0.2">
      <c r="A9" s="24">
        <v>2016</v>
      </c>
      <c r="B9" s="42">
        <v>5.1787539999999996</v>
      </c>
      <c r="C9" s="43">
        <v>3.3199619999999999</v>
      </c>
      <c r="D9" s="43">
        <v>2.7953220000000001</v>
      </c>
      <c r="E9" s="43">
        <v>7.8598949999999999</v>
      </c>
      <c r="F9" s="43">
        <v>0.99690400000000001</v>
      </c>
      <c r="G9" s="40">
        <v>20.140606999999999</v>
      </c>
    </row>
    <row r="10" spans="1:7" ht="16.149999999999999" customHeight="1" x14ac:dyDescent="0.2">
      <c r="A10" s="24">
        <v>2017</v>
      </c>
      <c r="B10" s="42">
        <v>4.9597559999999996</v>
      </c>
      <c r="C10" s="43">
        <v>4.2026539999999999</v>
      </c>
      <c r="D10" s="43">
        <v>3.5262509999999998</v>
      </c>
      <c r="E10" s="43">
        <v>16.201139000000001</v>
      </c>
      <c r="F10" s="43">
        <v>1.254956</v>
      </c>
      <c r="G10" s="40">
        <v>30.140174999999999</v>
      </c>
    </row>
    <row r="11" spans="1:7" ht="16.149999999999999" customHeight="1" x14ac:dyDescent="0.2">
      <c r="A11" s="24">
        <v>2018</v>
      </c>
      <c r="B11" s="42">
        <v>4.9216740000000003</v>
      </c>
      <c r="C11" s="43">
        <v>4.3585349999999998</v>
      </c>
      <c r="D11" s="43">
        <v>4.9753239999999996</v>
      </c>
      <c r="E11" s="43">
        <v>21.074553000000002</v>
      </c>
      <c r="F11" s="43">
        <v>0.81225700000000001</v>
      </c>
      <c r="G11" s="40">
        <v>36.142343000000004</v>
      </c>
    </row>
    <row r="12" spans="1:7" ht="16.149999999999999" customHeight="1" x14ac:dyDescent="0.2">
      <c r="A12" s="24">
        <v>2019</v>
      </c>
      <c r="B12" s="42">
        <v>5.9057250000000003</v>
      </c>
      <c r="C12" s="43">
        <v>4.7092200000000002</v>
      </c>
      <c r="D12" s="43">
        <v>4.883089</v>
      </c>
      <c r="E12" s="43">
        <v>24.942544999999999</v>
      </c>
      <c r="F12" s="43">
        <v>0.33180700000000002</v>
      </c>
      <c r="G12" s="40">
        <v>40.772385999999997</v>
      </c>
    </row>
    <row r="13" spans="1:7" ht="16.149999999999999" customHeight="1" x14ac:dyDescent="0.2">
      <c r="A13" s="24">
        <v>2020</v>
      </c>
      <c r="B13" s="42">
        <v>2.7421000000000002</v>
      </c>
      <c r="C13" s="43">
        <v>2.4987879999999998</v>
      </c>
      <c r="D13" s="43">
        <v>2.7002090000000001</v>
      </c>
      <c r="E13" s="43">
        <v>15.827266</v>
      </c>
      <c r="F13" s="43">
        <v>0.172239</v>
      </c>
      <c r="G13" s="40">
        <v>23.940602000000002</v>
      </c>
    </row>
    <row r="14" spans="1:7" ht="16.149999999999999" customHeight="1" x14ac:dyDescent="0.2">
      <c r="A14" s="24">
        <v>2021</v>
      </c>
      <c r="B14" s="42">
        <v>1.634341</v>
      </c>
      <c r="C14" s="43">
        <v>1.4864379999999999</v>
      </c>
      <c r="D14" s="43">
        <v>1.1501079999999999</v>
      </c>
      <c r="E14" s="43">
        <v>6.5055319999999996</v>
      </c>
      <c r="F14" s="43">
        <v>0.19614899999999999</v>
      </c>
      <c r="G14" s="40">
        <v>10.972568000000001</v>
      </c>
    </row>
    <row r="15" spans="1:7" ht="16.149999999999999" customHeight="1" x14ac:dyDescent="0.2">
      <c r="A15" s="24">
        <v>2022</v>
      </c>
      <c r="B15" s="42">
        <v>1.594595</v>
      </c>
      <c r="C15" s="43">
        <v>2.1782119999999998</v>
      </c>
      <c r="D15" s="43">
        <v>1.5226569999999999</v>
      </c>
      <c r="E15" s="43">
        <v>7.9861469999999999</v>
      </c>
      <c r="F15" s="43">
        <v>0.35811300000000001</v>
      </c>
      <c r="G15" s="40">
        <v>13.639723999999999</v>
      </c>
    </row>
    <row r="16" spans="1:7" ht="16.149999999999999" customHeight="1" x14ac:dyDescent="0.2">
      <c r="A16" s="25">
        <v>2023</v>
      </c>
      <c r="B16" s="44">
        <v>2.2364280000000001</v>
      </c>
      <c r="C16" s="45">
        <v>2.066379</v>
      </c>
      <c r="D16" s="45">
        <v>2.2191909999999999</v>
      </c>
      <c r="E16" s="45">
        <v>11.052868999999999</v>
      </c>
      <c r="F16" s="45">
        <v>0.17299300000000001</v>
      </c>
      <c r="G16" s="53">
        <v>17.747859999999999</v>
      </c>
    </row>
    <row r="18" spans="1:7" x14ac:dyDescent="0.2">
      <c r="A18" s="163" t="s">
        <v>88</v>
      </c>
      <c r="B18" s="163"/>
      <c r="C18" s="163"/>
      <c r="D18" s="163"/>
      <c r="E18" s="163"/>
      <c r="F18" s="163"/>
      <c r="G18" s="163"/>
    </row>
    <row r="19" spans="1:7" x14ac:dyDescent="0.2">
      <c r="A19" s="163"/>
      <c r="B19" s="163"/>
      <c r="C19" s="163"/>
      <c r="D19" s="163"/>
      <c r="E19" s="163"/>
      <c r="F19" s="163"/>
      <c r="G19" s="163"/>
    </row>
    <row r="20" spans="1:7" ht="13.5" x14ac:dyDescent="0.2">
      <c r="A20" t="s">
        <v>87</v>
      </c>
    </row>
  </sheetData>
  <mergeCells count="3">
    <mergeCell ref="A1:C1"/>
    <mergeCell ref="A18:G19"/>
    <mergeCell ref="A2:G2"/>
  </mergeCells>
  <pageMargins left="0.7" right="0.7" top="0.75" bottom="0.75" header="0.3" footer="0.3"/>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Forside</vt:lpstr>
      <vt:lpstr>Tabell 1</vt:lpstr>
      <vt:lpstr>Tabell 2</vt:lpstr>
      <vt:lpstr>Tabell 3</vt:lpstr>
      <vt:lpstr>Tabell 4</vt:lpstr>
      <vt:lpstr>Tabell 5</vt:lpstr>
      <vt:lpstr>Tabell 6</vt:lpstr>
      <vt:lpstr>Tabell 7</vt:lpstr>
      <vt:lpstr>Tabell 8</vt:lpstr>
      <vt:lpstr>Tabell 9</vt:lpstr>
      <vt:lpstr>Tabell 10</vt:lpstr>
      <vt:lpstr>Tabell 11</vt:lpstr>
      <vt:lpstr>Tabell 12</vt:lpstr>
    </vt:vector>
  </TitlesOfParts>
  <Company>Norges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Cecilie Alnæs</dc:creator>
  <cp:lastModifiedBy>Andersen, Andreas</cp:lastModifiedBy>
  <cp:lastPrinted>2018-01-17T08:00:09Z</cp:lastPrinted>
  <dcterms:created xsi:type="dcterms:W3CDTF">2009-01-28T10:00:40Z</dcterms:created>
  <dcterms:modified xsi:type="dcterms:W3CDTF">2024-02-27T11:57:30Z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3d2ef5d-ed46-4894-8a7a-2616ffd746ce_Enabled">
    <vt:lpwstr>true</vt:lpwstr>
  </property>
  <property fmtid="{D5CDD505-2E9C-101B-9397-08002B2CF9AE}" pid="3" name="MSIP_Label_e3d2ef5d-ed46-4894-8a7a-2616ffd746ce_SetDate">
    <vt:lpwstr>2022-01-14T13:29:56Z</vt:lpwstr>
  </property>
  <property fmtid="{D5CDD505-2E9C-101B-9397-08002B2CF9AE}" pid="4" name="MSIP_Label_e3d2ef5d-ed46-4894-8a7a-2616ffd746ce_Method">
    <vt:lpwstr>Standard</vt:lpwstr>
  </property>
  <property fmtid="{D5CDD505-2E9C-101B-9397-08002B2CF9AE}" pid="5" name="MSIP_Label_e3d2ef5d-ed46-4894-8a7a-2616ffd746ce_Name">
    <vt:lpwstr>Ugradert</vt:lpwstr>
  </property>
  <property fmtid="{D5CDD505-2E9C-101B-9397-08002B2CF9AE}" pid="6" name="MSIP_Label_e3d2ef5d-ed46-4894-8a7a-2616ffd746ce_SiteId">
    <vt:lpwstr>2f03bdf4-8893-4a2b-8b81-d17dd9b8e368</vt:lpwstr>
  </property>
  <property fmtid="{D5CDD505-2E9C-101B-9397-08002B2CF9AE}" pid="7" name="MSIP_Label_e3d2ef5d-ed46-4894-8a7a-2616ffd746ce_ActionId">
    <vt:lpwstr>b13e2336-e119-44f9-a38f-9e83bcb235f7</vt:lpwstr>
  </property>
  <property fmtid="{D5CDD505-2E9C-101B-9397-08002B2CF9AE}" pid="8" name="MSIP_Label_e3d2ef5d-ed46-4894-8a7a-2616ffd746ce_ContentBits">
    <vt:lpwstr>0</vt:lpwstr>
  </property>
</Properties>
</file>